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/>
  <mc:AlternateContent xmlns:mc="http://schemas.openxmlformats.org/markup-compatibility/2006">
    <mc:Choice Requires="x15">
      <x15ac:absPath xmlns:x15ac="http://schemas.microsoft.com/office/spreadsheetml/2010/11/ac" url="C:\Users\Abhey\Documents\"/>
    </mc:Choice>
  </mc:AlternateContent>
  <xr:revisionPtr revIDLastSave="100" documentId="11_299CD32F71B68DD793F2C1DFD30A9FF53E97F2F0" xr6:coauthVersionLast="46" xr6:coauthVersionMax="46" xr10:uidLastSave="{498F1625-7E27-4596-BFF0-DE461CEBF019}"/>
  <bookViews>
    <workbookView xWindow="0" yWindow="0" windowWidth="18528" windowHeight="6984" firstSheet="6" activeTab="8" xr2:uid="{00000000-000D-0000-FFFF-FFFF00000000}"/>
  </bookViews>
  <sheets>
    <sheet name="TR_Reports" sheetId="11" r:id="rId1"/>
    <sheet name="Data_From_TRAX" sheetId="2" r:id="rId2"/>
    <sheet name="Data_From_FIRDS" sheetId="5" r:id="rId3"/>
    <sheet name="Table 1" sheetId="10" r:id="rId4"/>
    <sheet name="Table 2" sheetId="4" r:id="rId5"/>
    <sheet name="Table 3" sheetId="1" r:id="rId6"/>
    <sheet name="Table 4" sheetId="6" r:id="rId7"/>
    <sheet name="Table 5" sheetId="3" r:id="rId8"/>
    <sheet name="Table 6" sheetId="7" r:id="rId9"/>
    <sheet name="Table 7" sheetId="8" r:id="rId10"/>
    <sheet name="Table 8" sheetId="9" r:id="rId11"/>
  </sheets>
  <definedNames>
    <definedName name="_xlnm._FilterDatabase" localSheetId="1" hidden="1">Data_From_TRAX!$A$1:$AA$94</definedName>
    <definedName name="FIRDS">Data_From_FIRDS!$A$1:$I$94</definedName>
    <definedName name="Q1Trades">Data_From_TRAX!$AC$7:$AH$32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19" i="1"/>
  <c r="G4" i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2" i="6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3" i="1"/>
  <c r="C4" i="6"/>
  <c r="C3" i="6"/>
  <c r="C5" i="6"/>
  <c r="C6" i="6"/>
  <c r="C7" i="6"/>
  <c r="C8" i="6"/>
  <c r="C9" i="6"/>
  <c r="C10" i="6"/>
  <c r="C11" i="6"/>
  <c r="C12" i="6"/>
  <c r="C13" i="6"/>
  <c r="C14" i="6"/>
  <c r="C15" i="6"/>
  <c r="C17" i="6"/>
  <c r="C18" i="6"/>
  <c r="C19" i="6"/>
  <c r="C20" i="6"/>
  <c r="C21" i="6"/>
  <c r="C22" i="6"/>
  <c r="C23" i="6"/>
  <c r="C24" i="6"/>
  <c r="C25" i="6"/>
  <c r="C26" i="6"/>
  <c r="C28" i="6"/>
  <c r="C29" i="6"/>
  <c r="C30" i="6"/>
  <c r="C31" i="6"/>
  <c r="C32" i="6"/>
  <c r="C33" i="6"/>
  <c r="C34" i="6"/>
  <c r="C35" i="6"/>
  <c r="C37" i="6"/>
  <c r="C38" i="6"/>
  <c r="C39" i="6"/>
  <c r="C40" i="6"/>
  <c r="C41" i="6"/>
  <c r="C42" i="6"/>
  <c r="C2" i="6"/>
  <c r="C20" i="1"/>
  <c r="A43" i="3"/>
  <c r="B43" i="3"/>
  <c r="A44" i="3"/>
  <c r="B44" i="3"/>
  <c r="A40" i="3"/>
  <c r="B40" i="3"/>
  <c r="A41" i="3"/>
  <c r="B41" i="3"/>
  <c r="A42" i="3"/>
  <c r="B42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B2" i="3"/>
  <c r="C2" i="3"/>
  <c r="A2" i="3"/>
  <c r="AC95" i="2"/>
  <c r="AD95" i="2"/>
  <c r="AJ95" i="2" s="1"/>
  <c r="AE95" i="2"/>
  <c r="AF95" i="2"/>
  <c r="AG95" i="2"/>
  <c r="AH95" i="2"/>
  <c r="AC96" i="2"/>
  <c r="AD96" i="2"/>
  <c r="AJ96" i="2" s="1"/>
  <c r="AE96" i="2"/>
  <c r="AF96" i="2"/>
  <c r="AG96" i="2"/>
  <c r="AH96" i="2"/>
  <c r="AC97" i="2"/>
  <c r="AD97" i="2"/>
  <c r="AE97" i="2"/>
  <c r="AF97" i="2"/>
  <c r="AG97" i="2"/>
  <c r="AH97" i="2"/>
  <c r="AJ97" i="2"/>
  <c r="AC98" i="2"/>
  <c r="AD98" i="2"/>
  <c r="AJ98" i="2" s="1"/>
  <c r="AE98" i="2"/>
  <c r="AF98" i="2"/>
  <c r="AG98" i="2"/>
  <c r="AH98" i="2"/>
  <c r="AC99" i="2"/>
  <c r="AD99" i="2"/>
  <c r="AJ99" i="2" s="1"/>
  <c r="AE99" i="2"/>
  <c r="AF99" i="2"/>
  <c r="AG99" i="2"/>
  <c r="AH99" i="2"/>
  <c r="AC100" i="2"/>
  <c r="AD100" i="2"/>
  <c r="AJ100" i="2" s="1"/>
  <c r="AE100" i="2"/>
  <c r="AF100" i="2"/>
  <c r="AG100" i="2"/>
  <c r="AH100" i="2"/>
  <c r="AC101" i="2"/>
  <c r="AD101" i="2"/>
  <c r="AE101" i="2"/>
  <c r="AF101" i="2"/>
  <c r="AG101" i="2"/>
  <c r="AH101" i="2"/>
  <c r="AJ101" i="2"/>
  <c r="AC102" i="2"/>
  <c r="AD102" i="2"/>
  <c r="AJ102" i="2" s="1"/>
  <c r="AE102" i="2"/>
  <c r="AF102" i="2"/>
  <c r="AG102" i="2"/>
  <c r="AH102" i="2"/>
  <c r="AC103" i="2"/>
  <c r="AD103" i="2"/>
  <c r="AJ103" i="2" s="1"/>
  <c r="AE103" i="2"/>
  <c r="AF103" i="2"/>
  <c r="AG103" i="2"/>
  <c r="AH103" i="2"/>
  <c r="AC104" i="2"/>
  <c r="AD104" i="2"/>
  <c r="AJ104" i="2" s="1"/>
  <c r="AE104" i="2"/>
  <c r="AF104" i="2"/>
  <c r="AG104" i="2"/>
  <c r="AH104" i="2"/>
  <c r="AC105" i="2"/>
  <c r="AD105" i="2"/>
  <c r="AE105" i="2"/>
  <c r="AF105" i="2"/>
  <c r="AG105" i="2"/>
  <c r="AH105" i="2"/>
  <c r="AJ105" i="2"/>
  <c r="AC106" i="2"/>
  <c r="AD106" i="2"/>
  <c r="AJ106" i="2" s="1"/>
  <c r="AE106" i="2"/>
  <c r="AF106" i="2"/>
  <c r="AG106" i="2"/>
  <c r="AH106" i="2"/>
  <c r="AC107" i="2"/>
  <c r="AD107" i="2"/>
  <c r="AJ107" i="2" s="1"/>
  <c r="AE107" i="2"/>
  <c r="AF107" i="2"/>
  <c r="AG107" i="2"/>
  <c r="AH107" i="2"/>
  <c r="AC108" i="2"/>
  <c r="AD108" i="2"/>
  <c r="AJ108" i="2" s="1"/>
  <c r="AE108" i="2"/>
  <c r="AF108" i="2"/>
  <c r="AG108" i="2"/>
  <c r="AH108" i="2"/>
  <c r="AC109" i="2"/>
  <c r="AD109" i="2"/>
  <c r="AE109" i="2"/>
  <c r="AF109" i="2"/>
  <c r="AG109" i="2"/>
  <c r="AH109" i="2"/>
  <c r="AJ109" i="2"/>
  <c r="AC110" i="2"/>
  <c r="AD110" i="2"/>
  <c r="AJ110" i="2" s="1"/>
  <c r="AE110" i="2"/>
  <c r="AF110" i="2"/>
  <c r="AG110" i="2"/>
  <c r="AH110" i="2"/>
  <c r="AC111" i="2"/>
  <c r="AD111" i="2"/>
  <c r="AJ111" i="2" s="1"/>
  <c r="AE111" i="2"/>
  <c r="AF111" i="2"/>
  <c r="AG111" i="2"/>
  <c r="AH111" i="2"/>
  <c r="AC112" i="2"/>
  <c r="AD112" i="2"/>
  <c r="AJ112" i="2" s="1"/>
  <c r="AE112" i="2"/>
  <c r="AF112" i="2"/>
  <c r="AG112" i="2"/>
  <c r="AH112" i="2"/>
  <c r="AC113" i="2"/>
  <c r="AD113" i="2"/>
  <c r="AE113" i="2"/>
  <c r="AF113" i="2"/>
  <c r="AG113" i="2"/>
  <c r="AH113" i="2"/>
  <c r="AJ113" i="2"/>
  <c r="AC114" i="2"/>
  <c r="AD114" i="2"/>
  <c r="AJ114" i="2" s="1"/>
  <c r="AE114" i="2"/>
  <c r="AF114" i="2"/>
  <c r="AG114" i="2"/>
  <c r="AH114" i="2"/>
  <c r="AC115" i="2"/>
  <c r="AD115" i="2"/>
  <c r="AJ115" i="2" s="1"/>
  <c r="AE115" i="2"/>
  <c r="AF115" i="2"/>
  <c r="AG115" i="2"/>
  <c r="AH115" i="2"/>
  <c r="AC116" i="2"/>
  <c r="AD116" i="2"/>
  <c r="AJ116" i="2" s="1"/>
  <c r="AE116" i="2"/>
  <c r="AF116" i="2"/>
  <c r="AG116" i="2"/>
  <c r="AH116" i="2"/>
  <c r="AC117" i="2"/>
  <c r="AD117" i="2"/>
  <c r="AE117" i="2"/>
  <c r="AF117" i="2"/>
  <c r="AG117" i="2"/>
  <c r="AH117" i="2"/>
  <c r="AJ117" i="2"/>
  <c r="AC118" i="2"/>
  <c r="AD118" i="2"/>
  <c r="AJ118" i="2" s="1"/>
  <c r="AE118" i="2"/>
  <c r="AF118" i="2"/>
  <c r="AG118" i="2"/>
  <c r="AH118" i="2"/>
  <c r="AC119" i="2"/>
  <c r="AD119" i="2"/>
  <c r="AJ119" i="2" s="1"/>
  <c r="AE119" i="2"/>
  <c r="AF119" i="2"/>
  <c r="AG119" i="2"/>
  <c r="AH119" i="2"/>
  <c r="AC120" i="2"/>
  <c r="AD120" i="2"/>
  <c r="AJ120" i="2" s="1"/>
  <c r="AE120" i="2"/>
  <c r="AF120" i="2"/>
  <c r="AG120" i="2"/>
  <c r="AH120" i="2"/>
  <c r="AC121" i="2"/>
  <c r="AD121" i="2"/>
  <c r="AE121" i="2"/>
  <c r="AF121" i="2"/>
  <c r="AG121" i="2"/>
  <c r="AH121" i="2"/>
  <c r="AJ121" i="2"/>
  <c r="AC122" i="2"/>
  <c r="AD122" i="2"/>
  <c r="AJ122" i="2" s="1"/>
  <c r="AE122" i="2"/>
  <c r="AF122" i="2"/>
  <c r="AG122" i="2"/>
  <c r="AH122" i="2"/>
  <c r="AC123" i="2"/>
  <c r="AD123" i="2"/>
  <c r="AJ123" i="2" s="1"/>
  <c r="AE123" i="2"/>
  <c r="AF123" i="2"/>
  <c r="AG123" i="2"/>
  <c r="AH123" i="2"/>
  <c r="AC124" i="2"/>
  <c r="AD124" i="2"/>
  <c r="AJ124" i="2" s="1"/>
  <c r="AE124" i="2"/>
  <c r="AF124" i="2"/>
  <c r="AG124" i="2"/>
  <c r="AH124" i="2"/>
  <c r="AC125" i="2"/>
  <c r="AD125" i="2"/>
  <c r="AE125" i="2"/>
  <c r="AF125" i="2"/>
  <c r="AG125" i="2"/>
  <c r="AH125" i="2"/>
  <c r="AJ125" i="2"/>
  <c r="AC126" i="2"/>
  <c r="AD126" i="2"/>
  <c r="AJ126" i="2" s="1"/>
  <c r="AE126" i="2"/>
  <c r="AF126" i="2"/>
  <c r="AG126" i="2"/>
  <c r="AH126" i="2"/>
  <c r="AC127" i="2"/>
  <c r="AD127" i="2"/>
  <c r="AJ127" i="2" s="1"/>
  <c r="AE127" i="2"/>
  <c r="AF127" i="2"/>
  <c r="AG127" i="2"/>
  <c r="AH127" i="2"/>
  <c r="AC128" i="2"/>
  <c r="AD128" i="2"/>
  <c r="AJ128" i="2" s="1"/>
  <c r="AE128" i="2"/>
  <c r="AF128" i="2"/>
  <c r="AG128" i="2"/>
  <c r="AH128" i="2"/>
  <c r="AC129" i="2"/>
  <c r="AD129" i="2"/>
  <c r="AE129" i="2"/>
  <c r="AF129" i="2"/>
  <c r="AG129" i="2"/>
  <c r="AH129" i="2"/>
  <c r="AJ129" i="2"/>
  <c r="AC130" i="2"/>
  <c r="AD130" i="2"/>
  <c r="AJ130" i="2" s="1"/>
  <c r="AE130" i="2"/>
  <c r="AF130" i="2"/>
  <c r="AG130" i="2"/>
  <c r="AH130" i="2"/>
  <c r="AC131" i="2"/>
  <c r="AD131" i="2"/>
  <c r="AJ131" i="2" s="1"/>
  <c r="AE131" i="2"/>
  <c r="AF131" i="2"/>
  <c r="AG131" i="2"/>
  <c r="AH131" i="2"/>
  <c r="AC132" i="2"/>
  <c r="AD132" i="2"/>
  <c r="AJ132" i="2" s="1"/>
  <c r="AE132" i="2"/>
  <c r="AF132" i="2"/>
  <c r="AG132" i="2"/>
  <c r="AH132" i="2"/>
  <c r="AC133" i="2"/>
  <c r="AD133" i="2"/>
  <c r="AE133" i="2"/>
  <c r="AF133" i="2"/>
  <c r="AG133" i="2"/>
  <c r="AH133" i="2"/>
  <c r="AJ133" i="2"/>
  <c r="AC134" i="2"/>
  <c r="AD134" i="2"/>
  <c r="AE134" i="2"/>
  <c r="AF134" i="2"/>
  <c r="AG134" i="2"/>
  <c r="AH134" i="2"/>
  <c r="AJ134" i="2"/>
  <c r="AC135" i="2"/>
  <c r="AD135" i="2"/>
  <c r="AJ135" i="2" s="1"/>
  <c r="AE135" i="2"/>
  <c r="AF135" i="2"/>
  <c r="AG135" i="2"/>
  <c r="AH135" i="2"/>
  <c r="AC136" i="2"/>
  <c r="AD136" i="2"/>
  <c r="AJ136" i="2" s="1"/>
  <c r="AE136" i="2"/>
  <c r="AF136" i="2"/>
  <c r="AG136" i="2"/>
  <c r="AH136" i="2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J33" i="1"/>
  <c r="K33" i="1"/>
  <c r="L33" i="1"/>
  <c r="M33" i="1"/>
  <c r="N33" i="1"/>
  <c r="O33" i="1"/>
  <c r="P33" i="1"/>
  <c r="Q33" i="1"/>
  <c r="R33" i="1"/>
  <c r="S33" i="1"/>
  <c r="T33" i="1"/>
  <c r="U33" i="1"/>
  <c r="J34" i="1"/>
  <c r="K34" i="1"/>
  <c r="L34" i="1"/>
  <c r="M34" i="1"/>
  <c r="N34" i="1"/>
  <c r="O34" i="1"/>
  <c r="P34" i="1"/>
  <c r="Q34" i="1"/>
  <c r="R34" i="1"/>
  <c r="S34" i="1"/>
  <c r="T34" i="1"/>
  <c r="U34" i="1"/>
  <c r="J35" i="1"/>
  <c r="K35" i="1"/>
  <c r="L35" i="1"/>
  <c r="M35" i="1"/>
  <c r="N35" i="1"/>
  <c r="O35" i="1"/>
  <c r="P35" i="1"/>
  <c r="Q35" i="1"/>
  <c r="R35" i="1"/>
  <c r="S35" i="1"/>
  <c r="T35" i="1"/>
  <c r="U35" i="1"/>
  <c r="J36" i="1"/>
  <c r="K36" i="1"/>
  <c r="L36" i="1"/>
  <c r="M36" i="1"/>
  <c r="N36" i="1"/>
  <c r="O36" i="1"/>
  <c r="P36" i="1"/>
  <c r="Q36" i="1"/>
  <c r="R36" i="1"/>
  <c r="S36" i="1"/>
  <c r="T36" i="1"/>
  <c r="U36" i="1"/>
  <c r="J37" i="1"/>
  <c r="K37" i="1"/>
  <c r="L37" i="1"/>
  <c r="M37" i="1"/>
  <c r="N37" i="1"/>
  <c r="O37" i="1"/>
  <c r="P37" i="1"/>
  <c r="Q37" i="1"/>
  <c r="R37" i="1"/>
  <c r="S37" i="1"/>
  <c r="T37" i="1"/>
  <c r="U37" i="1"/>
  <c r="J38" i="1"/>
  <c r="K38" i="1"/>
  <c r="L38" i="1"/>
  <c r="M38" i="1"/>
  <c r="N38" i="1"/>
  <c r="O38" i="1"/>
  <c r="P38" i="1"/>
  <c r="Q38" i="1"/>
  <c r="R38" i="1"/>
  <c r="S38" i="1"/>
  <c r="T38" i="1"/>
  <c r="U38" i="1"/>
  <c r="J39" i="1"/>
  <c r="N39" i="1"/>
  <c r="R39" i="1"/>
  <c r="J40" i="1"/>
  <c r="K40" i="1"/>
  <c r="L40" i="1"/>
  <c r="M40" i="1"/>
  <c r="N40" i="1"/>
  <c r="O40" i="1"/>
  <c r="P40" i="1"/>
  <c r="Q40" i="1"/>
  <c r="R40" i="1"/>
  <c r="S40" i="1"/>
  <c r="T40" i="1"/>
  <c r="U40" i="1"/>
  <c r="J41" i="1"/>
  <c r="K41" i="1"/>
  <c r="L41" i="1"/>
  <c r="M41" i="1"/>
  <c r="N41" i="1"/>
  <c r="O41" i="1"/>
  <c r="P41" i="1"/>
  <c r="Q41" i="1"/>
  <c r="R41" i="1"/>
  <c r="S41" i="1"/>
  <c r="T41" i="1"/>
  <c r="U41" i="1"/>
  <c r="J42" i="1"/>
  <c r="K42" i="1"/>
  <c r="L42" i="1"/>
  <c r="M42" i="1"/>
  <c r="N42" i="1"/>
  <c r="O42" i="1"/>
  <c r="P42" i="1"/>
  <c r="Q42" i="1"/>
  <c r="R42" i="1"/>
  <c r="S42" i="1"/>
  <c r="T42" i="1"/>
  <c r="U42" i="1"/>
  <c r="J43" i="1"/>
  <c r="N43" i="1"/>
  <c r="R43" i="1"/>
  <c r="J44" i="1"/>
  <c r="K44" i="1"/>
  <c r="L44" i="1"/>
  <c r="M44" i="1"/>
  <c r="N44" i="1"/>
  <c r="O44" i="1"/>
  <c r="P44" i="1"/>
  <c r="Q44" i="1"/>
  <c r="R44" i="1"/>
  <c r="S44" i="1"/>
  <c r="T44" i="1"/>
  <c r="U44" i="1"/>
  <c r="J45" i="1"/>
  <c r="K45" i="1"/>
  <c r="L45" i="1"/>
  <c r="M45" i="1"/>
  <c r="N45" i="1"/>
  <c r="O45" i="1"/>
  <c r="P45" i="1"/>
  <c r="Q45" i="1"/>
  <c r="R45" i="1"/>
  <c r="S45" i="1"/>
  <c r="T45" i="1"/>
  <c r="U4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4" i="1"/>
  <c r="C25" i="1"/>
  <c r="C26" i="1"/>
  <c r="C27" i="1"/>
  <c r="C28" i="1"/>
  <c r="C29" i="1"/>
  <c r="C3" i="1"/>
  <c r="U3" i="1"/>
  <c r="R3" i="1"/>
  <c r="Q3" i="1"/>
  <c r="N3" i="1"/>
  <c r="M3" i="1"/>
  <c r="J3" i="1"/>
  <c r="J46" i="1" l="1"/>
  <c r="K46" i="1"/>
  <c r="L46" i="1"/>
  <c r="M46" i="1"/>
  <c r="N46" i="1"/>
  <c r="O46" i="1"/>
  <c r="P46" i="1"/>
  <c r="Q46" i="1"/>
  <c r="R46" i="1"/>
  <c r="S46" i="1"/>
  <c r="T46" i="1"/>
  <c r="U46" i="1"/>
  <c r="K43" i="1"/>
  <c r="K39" i="1"/>
  <c r="T3" i="1"/>
  <c r="L3" i="1"/>
  <c r="J32" i="1"/>
  <c r="K32" i="1"/>
  <c r="L32" i="1"/>
  <c r="M32" i="1"/>
  <c r="N32" i="1"/>
  <c r="O32" i="1"/>
  <c r="P32" i="1"/>
  <c r="Q32" i="1"/>
  <c r="R32" i="1"/>
  <c r="S32" i="1"/>
  <c r="T32" i="1"/>
  <c r="U32" i="1"/>
  <c r="J31" i="1"/>
  <c r="K31" i="1"/>
  <c r="L31" i="1"/>
  <c r="M31" i="1"/>
  <c r="N31" i="1"/>
  <c r="O31" i="1"/>
  <c r="P31" i="1"/>
  <c r="Q31" i="1"/>
  <c r="R31" i="1"/>
  <c r="S31" i="1"/>
  <c r="T31" i="1"/>
  <c r="U31" i="1"/>
  <c r="J30" i="1"/>
  <c r="K30" i="1"/>
  <c r="L30" i="1"/>
  <c r="M30" i="1"/>
  <c r="N30" i="1"/>
  <c r="O30" i="1"/>
  <c r="P30" i="1"/>
  <c r="Q30" i="1"/>
  <c r="R30" i="1"/>
  <c r="S30" i="1"/>
  <c r="T30" i="1"/>
  <c r="U30" i="1"/>
  <c r="J29" i="1"/>
  <c r="K29" i="1"/>
  <c r="L29" i="1"/>
  <c r="M29" i="1"/>
  <c r="N29" i="1"/>
  <c r="O29" i="1"/>
  <c r="P29" i="1"/>
  <c r="Q29" i="1"/>
  <c r="R29" i="1"/>
  <c r="S29" i="1"/>
  <c r="T29" i="1"/>
  <c r="U29" i="1"/>
  <c r="J28" i="1"/>
  <c r="K28" i="1"/>
  <c r="L28" i="1"/>
  <c r="M28" i="1"/>
  <c r="N28" i="1"/>
  <c r="O28" i="1"/>
  <c r="P28" i="1"/>
  <c r="Q28" i="1"/>
  <c r="R28" i="1"/>
  <c r="S28" i="1"/>
  <c r="T28" i="1"/>
  <c r="U28" i="1"/>
  <c r="J27" i="1"/>
  <c r="K27" i="1"/>
  <c r="L27" i="1"/>
  <c r="M27" i="1"/>
  <c r="N27" i="1"/>
  <c r="O27" i="1"/>
  <c r="P27" i="1"/>
  <c r="Q27" i="1"/>
  <c r="R27" i="1"/>
  <c r="S27" i="1"/>
  <c r="T27" i="1"/>
  <c r="U27" i="1"/>
  <c r="J26" i="1"/>
  <c r="K26" i="1"/>
  <c r="L26" i="1"/>
  <c r="M26" i="1"/>
  <c r="N26" i="1"/>
  <c r="O26" i="1"/>
  <c r="P26" i="1"/>
  <c r="Q26" i="1"/>
  <c r="R26" i="1"/>
  <c r="S26" i="1"/>
  <c r="T26" i="1"/>
  <c r="U26" i="1"/>
  <c r="J25" i="1"/>
  <c r="K25" i="1"/>
  <c r="L25" i="1"/>
  <c r="M25" i="1"/>
  <c r="N25" i="1"/>
  <c r="O25" i="1"/>
  <c r="P25" i="1"/>
  <c r="Q25" i="1"/>
  <c r="R25" i="1"/>
  <c r="S25" i="1"/>
  <c r="T25" i="1"/>
  <c r="U25" i="1"/>
  <c r="J24" i="1"/>
  <c r="K24" i="1"/>
  <c r="L24" i="1"/>
  <c r="M24" i="1"/>
  <c r="N24" i="1"/>
  <c r="O24" i="1"/>
  <c r="P24" i="1"/>
  <c r="Q24" i="1"/>
  <c r="R24" i="1"/>
  <c r="S24" i="1"/>
  <c r="T24" i="1"/>
  <c r="U24" i="1"/>
  <c r="J23" i="1"/>
  <c r="K23" i="1"/>
  <c r="L23" i="1"/>
  <c r="M23" i="1"/>
  <c r="N23" i="1"/>
  <c r="O23" i="1"/>
  <c r="P23" i="1"/>
  <c r="Q23" i="1"/>
  <c r="R23" i="1"/>
  <c r="S23" i="1"/>
  <c r="T23" i="1"/>
  <c r="U23" i="1"/>
  <c r="J22" i="1"/>
  <c r="K22" i="1"/>
  <c r="L22" i="1"/>
  <c r="M22" i="1"/>
  <c r="N22" i="1"/>
  <c r="O22" i="1"/>
  <c r="P22" i="1"/>
  <c r="Q22" i="1"/>
  <c r="R22" i="1"/>
  <c r="S22" i="1"/>
  <c r="T22" i="1"/>
  <c r="U22" i="1"/>
  <c r="J21" i="1"/>
  <c r="K21" i="1"/>
  <c r="L21" i="1"/>
  <c r="M21" i="1"/>
  <c r="N21" i="1"/>
  <c r="O21" i="1"/>
  <c r="P21" i="1"/>
  <c r="Q21" i="1"/>
  <c r="R21" i="1"/>
  <c r="S21" i="1"/>
  <c r="T21" i="1"/>
  <c r="U21" i="1"/>
  <c r="J20" i="1"/>
  <c r="K20" i="1"/>
  <c r="L20" i="1"/>
  <c r="M20" i="1"/>
  <c r="N20" i="1"/>
  <c r="O20" i="1"/>
  <c r="P20" i="1"/>
  <c r="Q20" i="1"/>
  <c r="R20" i="1"/>
  <c r="S20" i="1"/>
  <c r="T20" i="1"/>
  <c r="U20" i="1"/>
  <c r="J19" i="1"/>
  <c r="K19" i="1"/>
  <c r="L19" i="1"/>
  <c r="M19" i="1"/>
  <c r="N19" i="1"/>
  <c r="O19" i="1"/>
  <c r="P19" i="1"/>
  <c r="Q19" i="1"/>
  <c r="R19" i="1"/>
  <c r="S19" i="1"/>
  <c r="T19" i="1"/>
  <c r="U19" i="1"/>
  <c r="J18" i="1"/>
  <c r="K18" i="1"/>
  <c r="L18" i="1"/>
  <c r="M18" i="1"/>
  <c r="N18" i="1"/>
  <c r="O18" i="1"/>
  <c r="P18" i="1"/>
  <c r="Q18" i="1"/>
  <c r="R18" i="1"/>
  <c r="S18" i="1"/>
  <c r="T18" i="1"/>
  <c r="U18" i="1"/>
  <c r="J17" i="1"/>
  <c r="K17" i="1"/>
  <c r="L17" i="1"/>
  <c r="M17" i="1"/>
  <c r="N17" i="1"/>
  <c r="O17" i="1"/>
  <c r="P17" i="1"/>
  <c r="Q17" i="1"/>
  <c r="R17" i="1"/>
  <c r="S17" i="1"/>
  <c r="T17" i="1"/>
  <c r="U17" i="1"/>
  <c r="J16" i="1"/>
  <c r="K16" i="1"/>
  <c r="L16" i="1"/>
  <c r="M16" i="1"/>
  <c r="N16" i="1"/>
  <c r="O16" i="1"/>
  <c r="P16" i="1"/>
  <c r="Q16" i="1"/>
  <c r="R16" i="1"/>
  <c r="S16" i="1"/>
  <c r="T16" i="1"/>
  <c r="U16" i="1"/>
  <c r="J15" i="1"/>
  <c r="K15" i="1"/>
  <c r="L15" i="1"/>
  <c r="M15" i="1"/>
  <c r="N15" i="1"/>
  <c r="O15" i="1"/>
  <c r="P15" i="1"/>
  <c r="Q15" i="1"/>
  <c r="R15" i="1"/>
  <c r="S15" i="1"/>
  <c r="T15" i="1"/>
  <c r="U15" i="1"/>
  <c r="J14" i="1"/>
  <c r="K14" i="1"/>
  <c r="L14" i="1"/>
  <c r="M14" i="1"/>
  <c r="N14" i="1"/>
  <c r="O14" i="1"/>
  <c r="P14" i="1"/>
  <c r="Q14" i="1"/>
  <c r="R14" i="1"/>
  <c r="S14" i="1"/>
  <c r="T14" i="1"/>
  <c r="U14" i="1"/>
  <c r="J13" i="1"/>
  <c r="K13" i="1"/>
  <c r="L13" i="1"/>
  <c r="M13" i="1"/>
  <c r="N13" i="1"/>
  <c r="O13" i="1"/>
  <c r="P13" i="1"/>
  <c r="Q13" i="1"/>
  <c r="R13" i="1"/>
  <c r="S13" i="1"/>
  <c r="T13" i="1"/>
  <c r="U13" i="1"/>
  <c r="J12" i="1"/>
  <c r="K12" i="1"/>
  <c r="L12" i="1"/>
  <c r="M12" i="1"/>
  <c r="N12" i="1"/>
  <c r="O12" i="1"/>
  <c r="P12" i="1"/>
  <c r="Q12" i="1"/>
  <c r="R12" i="1"/>
  <c r="S12" i="1"/>
  <c r="T12" i="1"/>
  <c r="U12" i="1"/>
  <c r="J11" i="1"/>
  <c r="K11" i="1"/>
  <c r="L11" i="1"/>
  <c r="M11" i="1"/>
  <c r="N11" i="1"/>
  <c r="O11" i="1"/>
  <c r="P11" i="1"/>
  <c r="Q11" i="1"/>
  <c r="R11" i="1"/>
  <c r="S11" i="1"/>
  <c r="T11" i="1"/>
  <c r="U11" i="1"/>
  <c r="J10" i="1"/>
  <c r="K10" i="1"/>
  <c r="L10" i="1"/>
  <c r="M10" i="1"/>
  <c r="N10" i="1"/>
  <c r="O10" i="1"/>
  <c r="P10" i="1"/>
  <c r="Q10" i="1"/>
  <c r="R10" i="1"/>
  <c r="S10" i="1"/>
  <c r="T10" i="1"/>
  <c r="U10" i="1"/>
  <c r="J9" i="1"/>
  <c r="K9" i="1"/>
  <c r="L9" i="1"/>
  <c r="M9" i="1"/>
  <c r="N9" i="1"/>
  <c r="O9" i="1"/>
  <c r="P9" i="1"/>
  <c r="Q9" i="1"/>
  <c r="R9" i="1"/>
  <c r="S9" i="1"/>
  <c r="T9" i="1"/>
  <c r="U9" i="1"/>
  <c r="J8" i="1"/>
  <c r="K8" i="1"/>
  <c r="L8" i="1"/>
  <c r="M8" i="1"/>
  <c r="N8" i="1"/>
  <c r="O8" i="1"/>
  <c r="P8" i="1"/>
  <c r="Q8" i="1"/>
  <c r="R8" i="1"/>
  <c r="S8" i="1"/>
  <c r="T8" i="1"/>
  <c r="U8" i="1"/>
  <c r="J7" i="1"/>
  <c r="K7" i="1"/>
  <c r="L7" i="1"/>
  <c r="M7" i="1"/>
  <c r="N7" i="1"/>
  <c r="O7" i="1"/>
  <c r="P7" i="1"/>
  <c r="Q7" i="1"/>
  <c r="R7" i="1"/>
  <c r="S7" i="1"/>
  <c r="T7" i="1"/>
  <c r="U7" i="1"/>
  <c r="J6" i="1"/>
  <c r="K6" i="1"/>
  <c r="L6" i="1"/>
  <c r="M6" i="1"/>
  <c r="N6" i="1"/>
  <c r="O6" i="1"/>
  <c r="P6" i="1"/>
  <c r="Q6" i="1"/>
  <c r="R6" i="1"/>
  <c r="S6" i="1"/>
  <c r="T6" i="1"/>
  <c r="U6" i="1"/>
  <c r="J5" i="1"/>
  <c r="K5" i="1"/>
  <c r="L5" i="1"/>
  <c r="M5" i="1"/>
  <c r="N5" i="1"/>
  <c r="O5" i="1"/>
  <c r="P5" i="1"/>
  <c r="Q5" i="1"/>
  <c r="R5" i="1"/>
  <c r="S5" i="1"/>
  <c r="T5" i="1"/>
  <c r="U5" i="1"/>
  <c r="J4" i="1"/>
  <c r="K4" i="1"/>
  <c r="L4" i="1"/>
  <c r="M4" i="1"/>
  <c r="N4" i="1"/>
  <c r="O4" i="1"/>
  <c r="P4" i="1"/>
  <c r="Q4" i="1"/>
  <c r="R4" i="1"/>
  <c r="S4" i="1"/>
  <c r="T4" i="1"/>
  <c r="U4" i="1"/>
  <c r="U43" i="1"/>
  <c r="Q43" i="1"/>
  <c r="M43" i="1"/>
  <c r="U39" i="1"/>
  <c r="Q39" i="1"/>
  <c r="M39" i="1"/>
  <c r="T43" i="1"/>
  <c r="P43" i="1"/>
  <c r="L43" i="1"/>
  <c r="T39" i="1"/>
  <c r="P39" i="1"/>
  <c r="L39" i="1"/>
  <c r="S43" i="1"/>
  <c r="O43" i="1"/>
  <c r="S39" i="1"/>
  <c r="O39" i="1"/>
  <c r="K3" i="1"/>
  <c r="O3" i="1"/>
  <c r="S3" i="1"/>
  <c r="P3" i="1"/>
  <c r="L84" i="5" l="1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91" i="5"/>
  <c r="M91" i="5" s="1"/>
  <c r="L92" i="5"/>
  <c r="M92" i="5" s="1"/>
  <c r="L93" i="5"/>
  <c r="M93" i="5" s="1"/>
  <c r="L94" i="5"/>
  <c r="M94" i="5" s="1"/>
  <c r="L83" i="5"/>
  <c r="M83" i="5" s="1"/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l="1"/>
  <c r="A64" i="10" s="1"/>
  <c r="A65" i="10" s="1"/>
  <c r="A66" i="10" s="1"/>
  <c r="A67" i="10" s="1"/>
  <c r="AH93" i="2"/>
  <c r="AH92" i="2"/>
  <c r="AH91" i="2"/>
  <c r="AH90" i="2"/>
  <c r="AH89" i="2"/>
  <c r="AH88" i="2"/>
  <c r="AH87" i="2"/>
  <c r="AH86" i="2"/>
  <c r="AH85" i="2"/>
  <c r="AH84" i="2"/>
  <c r="AH83" i="2"/>
  <c r="AH82" i="2"/>
  <c r="AH80" i="2"/>
  <c r="AH81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H94" i="2"/>
  <c r="AE88" i="2"/>
  <c r="AE90" i="2"/>
  <c r="AE91" i="2"/>
  <c r="AE92" i="2"/>
  <c r="AE93" i="2"/>
  <c r="AE94" i="2"/>
  <c r="AE87" i="2"/>
  <c r="AE86" i="2"/>
  <c r="AE85" i="2"/>
  <c r="AE84" i="2"/>
  <c r="AE83" i="2"/>
  <c r="AE82" i="2"/>
  <c r="AE80" i="2"/>
  <c r="AE81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E89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0" i="2"/>
  <c r="AG81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0" i="2"/>
  <c r="AF81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2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0" i="2"/>
  <c r="AC81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C2" i="2"/>
  <c r="AD94" i="2"/>
  <c r="AJ94" i="2" s="1"/>
  <c r="AD93" i="2"/>
  <c r="AJ93" i="2" s="1"/>
  <c r="AD92" i="2"/>
  <c r="AJ92" i="2" s="1"/>
  <c r="AD91" i="2"/>
  <c r="AJ91" i="2" s="1"/>
  <c r="AD90" i="2"/>
  <c r="AJ90" i="2" s="1"/>
  <c r="AD89" i="2"/>
  <c r="AJ89" i="2" s="1"/>
  <c r="AD88" i="2"/>
  <c r="AJ88" i="2" s="1"/>
  <c r="AD87" i="2"/>
  <c r="AJ87" i="2" s="1"/>
  <c r="AD86" i="2"/>
  <c r="AJ86" i="2" s="1"/>
  <c r="AD85" i="2"/>
  <c r="AJ85" i="2" s="1"/>
  <c r="AD84" i="2"/>
  <c r="AJ84" i="2" s="1"/>
  <c r="AD83" i="2"/>
  <c r="AJ83" i="2" s="1"/>
  <c r="AD82" i="2"/>
  <c r="AJ82" i="2" s="1"/>
  <c r="AD80" i="2"/>
  <c r="AJ80" i="2" s="1"/>
  <c r="AD81" i="2"/>
  <c r="AJ81" i="2" s="1"/>
  <c r="AD79" i="2"/>
  <c r="AJ79" i="2" s="1"/>
  <c r="AD78" i="2"/>
  <c r="AJ78" i="2" s="1"/>
  <c r="AD77" i="2"/>
  <c r="AJ77" i="2" s="1"/>
  <c r="AD76" i="2"/>
  <c r="AJ76" i="2" s="1"/>
  <c r="AD75" i="2"/>
  <c r="AJ75" i="2" s="1"/>
  <c r="AD74" i="2"/>
  <c r="AJ74" i="2" s="1"/>
  <c r="AD73" i="2"/>
  <c r="AJ73" i="2" s="1"/>
  <c r="AD72" i="2"/>
  <c r="AJ72" i="2" s="1"/>
  <c r="AD71" i="2"/>
  <c r="AJ71" i="2" s="1"/>
  <c r="AD70" i="2"/>
  <c r="AJ70" i="2" s="1"/>
  <c r="AD69" i="2"/>
  <c r="AJ69" i="2" s="1"/>
  <c r="AD68" i="2"/>
  <c r="AJ68" i="2" s="1"/>
  <c r="AD67" i="2"/>
  <c r="AJ67" i="2" s="1"/>
  <c r="AD66" i="2"/>
  <c r="AJ66" i="2" s="1"/>
  <c r="AD65" i="2"/>
  <c r="AJ65" i="2" s="1"/>
  <c r="AD64" i="2"/>
  <c r="AJ64" i="2" s="1"/>
  <c r="AD63" i="2"/>
  <c r="AJ63" i="2" s="1"/>
  <c r="AD62" i="2"/>
  <c r="AJ62" i="2" s="1"/>
  <c r="AD61" i="2"/>
  <c r="AJ61" i="2" s="1"/>
  <c r="AD60" i="2"/>
  <c r="AJ60" i="2" s="1"/>
  <c r="AD59" i="2"/>
  <c r="AJ59" i="2" s="1"/>
  <c r="AD58" i="2"/>
  <c r="AJ58" i="2" s="1"/>
  <c r="AD57" i="2"/>
  <c r="AJ57" i="2" s="1"/>
  <c r="AD56" i="2"/>
  <c r="AJ56" i="2" s="1"/>
  <c r="AD55" i="2"/>
  <c r="AJ55" i="2" s="1"/>
  <c r="AD54" i="2"/>
  <c r="AJ54" i="2" s="1"/>
  <c r="AD53" i="2"/>
  <c r="AJ53" i="2" s="1"/>
  <c r="AD52" i="2"/>
  <c r="AJ52" i="2" s="1"/>
  <c r="AD51" i="2"/>
  <c r="AJ51" i="2" s="1"/>
  <c r="AD50" i="2"/>
  <c r="AJ50" i="2" s="1"/>
  <c r="AD49" i="2"/>
  <c r="AJ49" i="2" s="1"/>
  <c r="AD48" i="2"/>
  <c r="AJ48" i="2" s="1"/>
  <c r="AD47" i="2"/>
  <c r="AJ47" i="2" s="1"/>
  <c r="AD46" i="2"/>
  <c r="AJ46" i="2" s="1"/>
  <c r="AD45" i="2"/>
  <c r="AJ45" i="2" s="1"/>
  <c r="AD44" i="2"/>
  <c r="AJ44" i="2" s="1"/>
  <c r="AD43" i="2"/>
  <c r="AJ43" i="2" s="1"/>
  <c r="AD42" i="2"/>
  <c r="AJ42" i="2" s="1"/>
  <c r="AD41" i="2"/>
  <c r="AJ41" i="2" s="1"/>
  <c r="AD40" i="2"/>
  <c r="AJ40" i="2" s="1"/>
  <c r="AD39" i="2"/>
  <c r="AJ39" i="2" s="1"/>
  <c r="AD38" i="2"/>
  <c r="AJ38" i="2" s="1"/>
  <c r="AD37" i="2"/>
  <c r="AJ37" i="2" s="1"/>
  <c r="AD36" i="2"/>
  <c r="AJ36" i="2" s="1"/>
  <c r="AD35" i="2"/>
  <c r="AJ35" i="2" s="1"/>
  <c r="AD34" i="2"/>
  <c r="AJ34" i="2" s="1"/>
  <c r="AD33" i="2"/>
  <c r="AJ33" i="2" s="1"/>
  <c r="AD32" i="2"/>
  <c r="AJ32" i="2" s="1"/>
  <c r="AD31" i="2"/>
  <c r="AJ31" i="2" s="1"/>
  <c r="AD30" i="2"/>
  <c r="AJ30" i="2" s="1"/>
  <c r="AD29" i="2"/>
  <c r="AJ29" i="2" s="1"/>
  <c r="AD28" i="2"/>
  <c r="AJ28" i="2" s="1"/>
  <c r="AD27" i="2"/>
  <c r="AJ27" i="2" s="1"/>
  <c r="AD26" i="2"/>
  <c r="AJ26" i="2" s="1"/>
  <c r="AD25" i="2"/>
  <c r="AJ25" i="2" s="1"/>
  <c r="AD24" i="2"/>
  <c r="AJ24" i="2" s="1"/>
  <c r="AD23" i="2"/>
  <c r="AJ23" i="2" s="1"/>
  <c r="AD22" i="2"/>
  <c r="AJ22" i="2" s="1"/>
  <c r="AD21" i="2"/>
  <c r="AJ21" i="2" s="1"/>
  <c r="AD20" i="2"/>
  <c r="AJ20" i="2" s="1"/>
  <c r="AD19" i="2"/>
  <c r="AJ19" i="2" s="1"/>
  <c r="AD18" i="2"/>
  <c r="AJ18" i="2" s="1"/>
  <c r="AD17" i="2"/>
  <c r="AJ17" i="2" s="1"/>
  <c r="AD16" i="2"/>
  <c r="AJ16" i="2" s="1"/>
  <c r="AD15" i="2"/>
  <c r="AJ15" i="2" s="1"/>
  <c r="AD14" i="2"/>
  <c r="AJ14" i="2" s="1"/>
  <c r="AD13" i="2"/>
  <c r="AJ13" i="2" s="1"/>
  <c r="AD12" i="2"/>
  <c r="AJ12" i="2" s="1"/>
  <c r="AD11" i="2"/>
  <c r="AJ11" i="2" s="1"/>
  <c r="AD10" i="2"/>
  <c r="AJ10" i="2" s="1"/>
  <c r="AD9" i="2"/>
  <c r="AJ9" i="2" s="1"/>
  <c r="AD8" i="2"/>
  <c r="AJ8" i="2" s="1"/>
  <c r="AD7" i="2"/>
  <c r="AJ7" i="2" s="1"/>
  <c r="AD6" i="2"/>
  <c r="AJ6" i="2" s="1"/>
  <c r="AD5" i="2"/>
  <c r="AJ5" i="2" s="1"/>
  <c r="AD4" i="2"/>
  <c r="AJ4" i="2" s="1"/>
  <c r="AD3" i="2"/>
  <c r="AJ3" i="2" s="1"/>
  <c r="AD2" i="2"/>
  <c r="AJ2" i="2" s="1"/>
  <c r="C29" i="4" l="1"/>
  <c r="C29" i="3" s="1"/>
  <c r="D30" i="4"/>
  <c r="D2" i="4"/>
  <c r="C3" i="4"/>
  <c r="C3" i="3" s="1"/>
  <c r="C30" i="4" l="1"/>
  <c r="C30" i="3" s="1"/>
  <c r="E29" i="4"/>
  <c r="D29" i="4"/>
  <c r="E30" i="4"/>
  <c r="E2" i="4"/>
  <c r="E3" i="4"/>
  <c r="D3" i="4"/>
  <c r="D31" i="4" l="1"/>
  <c r="E31" i="4"/>
  <c r="C31" i="4"/>
  <c r="C31" i="3" s="1"/>
  <c r="C4" i="4"/>
  <c r="C4" i="3" s="1"/>
  <c r="D4" i="4"/>
  <c r="E4" i="4"/>
  <c r="C32" i="4" l="1"/>
  <c r="C32" i="3" s="1"/>
  <c r="D32" i="4"/>
  <c r="E32" i="4"/>
  <c r="C5" i="4"/>
  <c r="C5" i="3" s="1"/>
  <c r="D5" i="4"/>
  <c r="E5" i="4"/>
  <c r="C33" i="4" l="1"/>
  <c r="C33" i="3" s="1"/>
  <c r="D33" i="4"/>
  <c r="E33" i="4"/>
  <c r="D6" i="4"/>
  <c r="C6" i="4"/>
  <c r="C6" i="3" s="1"/>
  <c r="E6" i="4"/>
  <c r="E34" i="4" l="1"/>
  <c r="C34" i="4"/>
  <c r="C34" i="3" s="1"/>
  <c r="D34" i="4"/>
  <c r="C7" i="4"/>
  <c r="C7" i="3" s="1"/>
  <c r="D7" i="4"/>
  <c r="E7" i="4"/>
  <c r="D35" i="4" l="1"/>
  <c r="E35" i="4"/>
  <c r="C35" i="4"/>
  <c r="C35" i="3" s="1"/>
  <c r="C8" i="4"/>
  <c r="C8" i="3" s="1"/>
  <c r="D8" i="4"/>
  <c r="E8" i="4"/>
  <c r="C36" i="4" l="1"/>
  <c r="C36" i="3" s="1"/>
  <c r="D36" i="4"/>
  <c r="E36" i="4"/>
  <c r="C9" i="4"/>
  <c r="C9" i="3" s="1"/>
  <c r="D9" i="4"/>
  <c r="E9" i="4"/>
  <c r="C37" i="4" l="1"/>
  <c r="C37" i="3" s="1"/>
  <c r="D37" i="4"/>
  <c r="E37" i="4"/>
  <c r="D10" i="4"/>
  <c r="C10" i="4"/>
  <c r="C10" i="3" s="1"/>
  <c r="E10" i="4"/>
  <c r="E38" i="4" l="1"/>
  <c r="C38" i="4"/>
  <c r="C38" i="3" s="1"/>
  <c r="D38" i="4"/>
  <c r="C11" i="4"/>
  <c r="C11" i="3" s="1"/>
  <c r="D11" i="4"/>
  <c r="E11" i="4"/>
  <c r="D39" i="4" l="1"/>
  <c r="E39" i="4"/>
  <c r="C39" i="4"/>
  <c r="C39" i="3" s="1"/>
  <c r="C12" i="4"/>
  <c r="C12" i="3" s="1"/>
  <c r="D12" i="4"/>
  <c r="E12" i="4"/>
  <c r="C40" i="4" l="1"/>
  <c r="C40" i="3" s="1"/>
  <c r="D40" i="4"/>
  <c r="E40" i="4"/>
  <c r="C13" i="4"/>
  <c r="C13" i="3" s="1"/>
  <c r="D13" i="4"/>
  <c r="E13" i="4"/>
  <c r="C41" i="4" l="1"/>
  <c r="C41" i="3" s="1"/>
  <c r="D41" i="4"/>
  <c r="E41" i="4"/>
  <c r="D14" i="4"/>
  <c r="C14" i="4"/>
  <c r="C14" i="3" s="1"/>
  <c r="E14" i="4"/>
  <c r="E42" i="4" l="1"/>
  <c r="C42" i="4"/>
  <c r="C42" i="3" s="1"/>
  <c r="D42" i="4"/>
  <c r="C15" i="4"/>
  <c r="C15" i="3" s="1"/>
  <c r="D15" i="4"/>
  <c r="E15" i="4"/>
  <c r="D43" i="4" l="1"/>
  <c r="E43" i="4"/>
  <c r="C43" i="4"/>
  <c r="C43" i="3" s="1"/>
  <c r="C16" i="4"/>
  <c r="C16" i="3" s="1"/>
  <c r="D16" i="4"/>
  <c r="E16" i="4"/>
  <c r="C44" i="4" l="1"/>
  <c r="C44" i="3" s="1"/>
  <c r="D44" i="4"/>
  <c r="E44" i="4"/>
  <c r="C17" i="4"/>
  <c r="C17" i="3" s="1"/>
  <c r="D17" i="4"/>
  <c r="E17" i="4"/>
  <c r="C18" i="4" l="1"/>
  <c r="C18" i="3" s="1"/>
  <c r="D18" i="4"/>
  <c r="E18" i="4"/>
  <c r="C19" i="4" l="1"/>
  <c r="C19" i="3" s="1"/>
  <c r="D19" i="4"/>
  <c r="E19" i="4"/>
  <c r="C20" i="4" l="1"/>
  <c r="C20" i="3" s="1"/>
  <c r="D20" i="4"/>
  <c r="E20" i="4"/>
  <c r="C21" i="4" l="1"/>
  <c r="C21" i="3" s="1"/>
  <c r="D21" i="4"/>
  <c r="E21" i="4"/>
  <c r="D22" i="4" l="1"/>
  <c r="C22" i="4"/>
  <c r="C22" i="3" s="1"/>
  <c r="E22" i="4"/>
  <c r="C23" i="4" l="1"/>
  <c r="C23" i="3" s="1"/>
  <c r="D23" i="4"/>
  <c r="E23" i="4"/>
  <c r="C24" i="4" l="1"/>
  <c r="C24" i="3" s="1"/>
  <c r="D24" i="4"/>
  <c r="E24" i="4"/>
  <c r="C25" i="4" l="1"/>
  <c r="C25" i="3" s="1"/>
  <c r="D25" i="4"/>
  <c r="E25" i="4"/>
  <c r="C26" i="4" l="1"/>
  <c r="C26" i="3" s="1"/>
  <c r="D26" i="4"/>
  <c r="E26" i="4"/>
  <c r="C27" i="4" l="1"/>
  <c r="C27" i="3" s="1"/>
  <c r="D27" i="4"/>
  <c r="E27" i="4"/>
  <c r="C28" i="4" l="1"/>
  <c r="C28" i="3" s="1"/>
  <c r="D28" i="4"/>
  <c r="E28" i="4"/>
</calcChain>
</file>

<file path=xl/sharedStrings.xml><?xml version="1.0" encoding="utf-8"?>
<sst xmlns="http://schemas.openxmlformats.org/spreadsheetml/2006/main" count="4833" uniqueCount="977">
  <si>
    <t>Report Status</t>
  </si>
  <si>
    <t>Transaction Reference Number</t>
  </si>
  <si>
    <t>Venue Transaction ID</t>
  </si>
  <si>
    <t>Submitting Entity ID</t>
  </si>
  <si>
    <t>Executing Entity ID</t>
  </si>
  <si>
    <t>Investment Firm Indicator</t>
  </si>
  <si>
    <t>Buyer ID Type</t>
  </si>
  <si>
    <t>Buyer ID Sub Type</t>
  </si>
  <si>
    <t>Buyer ID</t>
  </si>
  <si>
    <t>Buyer Country of Branch</t>
  </si>
  <si>
    <t>Buyer First Name</t>
  </si>
  <si>
    <t>Buyer Surname</t>
  </si>
  <si>
    <t>Buyer DOB</t>
  </si>
  <si>
    <t>Buyer Decision Maker ID Type</t>
  </si>
  <si>
    <t>Buyer Decision Maker ID Sub Type</t>
  </si>
  <si>
    <t>Buyer Decision Maker ID</t>
  </si>
  <si>
    <t>Buyer Decision Maker First Name</t>
  </si>
  <si>
    <t>Buyer Decision Maker Surname</t>
  </si>
  <si>
    <t>Buyer Decision Maker DOB</t>
  </si>
  <si>
    <t>Seller ID Type</t>
  </si>
  <si>
    <t>Seller ID Sub Type</t>
  </si>
  <si>
    <t>Seller ID</t>
  </si>
  <si>
    <t>Seller Country of Branch</t>
  </si>
  <si>
    <t>Seller First Name</t>
  </si>
  <si>
    <t>Seller Surname</t>
  </si>
  <si>
    <t>Seller DOB</t>
  </si>
  <si>
    <t>Seller Decision Maker ID Type</t>
  </si>
  <si>
    <t>Seller Decision Maker ID Sub Type</t>
  </si>
  <si>
    <t>Seller Decision Maker ID</t>
  </si>
  <si>
    <t>Seller Decision Maker First Name</t>
  </si>
  <si>
    <t>Seller Decision Maker Surname</t>
  </si>
  <si>
    <t>Seller Decision Maker DOB</t>
  </si>
  <si>
    <t>Order Transmission Indicator</t>
  </si>
  <si>
    <t>Buyer Transmitter ID</t>
  </si>
  <si>
    <t>Seller Transmitter ID</t>
  </si>
  <si>
    <t>Trading Date Time</t>
  </si>
  <si>
    <t>Trading Capacity</t>
  </si>
  <si>
    <t>Quantity</t>
  </si>
  <si>
    <t>Quantity Type</t>
  </si>
  <si>
    <t>Quantity Currency</t>
  </si>
  <si>
    <t>Derivative Notional Change</t>
  </si>
  <si>
    <t>Price</t>
  </si>
  <si>
    <t>Price Type</t>
  </si>
  <si>
    <t>Price Currency</t>
  </si>
  <si>
    <t>Net Amount</t>
  </si>
  <si>
    <t>Venue</t>
  </si>
  <si>
    <t>Country of Branch</t>
  </si>
  <si>
    <t>Up-Front Payment</t>
  </si>
  <si>
    <t>Up-Front Payment Currency</t>
  </si>
  <si>
    <t>Complex Trade Component ID</t>
  </si>
  <si>
    <t>Instrument ID Type</t>
  </si>
  <si>
    <t>Instrument ID</t>
  </si>
  <si>
    <t>Instrument Name</t>
  </si>
  <si>
    <t>Instrument Classification</t>
  </si>
  <si>
    <t>Notional Currency 1</t>
  </si>
  <si>
    <t>Notional Currency 2</t>
  </si>
  <si>
    <t>Notional Currency 2 Type</t>
  </si>
  <si>
    <t>Price Multiplier</t>
  </si>
  <si>
    <t>UV Instrument Classification</t>
  </si>
  <si>
    <t>Underlying Instrument ID</t>
  </si>
  <si>
    <t>UV Index Classification</t>
  </si>
  <si>
    <t>Underlying Index ID</t>
  </si>
  <si>
    <t>Underlying Index Name</t>
  </si>
  <si>
    <t>Underlying Index Term</t>
  </si>
  <si>
    <t>Option Type</t>
  </si>
  <si>
    <t>Strike Price</t>
  </si>
  <si>
    <t>Strike Price Type</t>
  </si>
  <si>
    <t>Strike Price Currency</t>
  </si>
  <si>
    <t>Option Style</t>
  </si>
  <si>
    <t>Maturity Date</t>
  </si>
  <si>
    <t>Expiry Date</t>
  </si>
  <si>
    <t>Delivery Type</t>
  </si>
  <si>
    <t>Investment Decision ID Type</t>
  </si>
  <si>
    <t>Investment Decision ID Sub Type</t>
  </si>
  <si>
    <t>Investment Decision ID</t>
  </si>
  <si>
    <t>Investment Decision Country of Branch</t>
  </si>
  <si>
    <t>Firm Execution ID Type</t>
  </si>
  <si>
    <t>Firm Execution ID Sub Type</t>
  </si>
  <si>
    <t>Firm Execution ID</t>
  </si>
  <si>
    <t>Firm Execution Country of Branch</t>
  </si>
  <si>
    <t>Waiver Indicator</t>
  </si>
  <si>
    <t>Short Selling Indicator</t>
  </si>
  <si>
    <t>OTC Post Trade Indicator</t>
  </si>
  <si>
    <t>Commodity Derivative Indicator</t>
  </si>
  <si>
    <t>SFT Indicator</t>
  </si>
  <si>
    <t>Internal Client Identification</t>
  </si>
  <si>
    <t>Data Category</t>
  </si>
  <si>
    <t>NEWT</t>
  </si>
  <si>
    <t>23370OTF</t>
  </si>
  <si>
    <t>HX23370OTF</t>
  </si>
  <si>
    <t>21380097QNN7QGLDSR92</t>
  </si>
  <si>
    <t>213800W9ACEJDMK5S814</t>
  </si>
  <si>
    <t>L</t>
  </si>
  <si>
    <t xml:space="preserve"> </t>
  </si>
  <si>
    <t>S5THZMDUJCTQZBTRVI98</t>
  </si>
  <si>
    <t>K6Q0W1PS1L1O4IQL9C32</t>
  </si>
  <si>
    <t>2020-10-02T10:53:55</t>
  </si>
  <si>
    <t>AOTC</t>
  </si>
  <si>
    <t>NominalValue</t>
  </si>
  <si>
    <t>NOK</t>
  </si>
  <si>
    <t>Pctg</t>
  </si>
  <si>
    <t>ARIA</t>
  </si>
  <si>
    <t>GB</t>
  </si>
  <si>
    <t>FinInstrm.Id</t>
  </si>
  <si>
    <t>EZKL98Q3X0X9</t>
  </si>
  <si>
    <t>C</t>
  </si>
  <si>
    <t>NORE</t>
  </si>
  <si>
    <t>UNDI</t>
  </si>
  <si>
    <t>24380OTF</t>
  </si>
  <si>
    <t>HX24380OTF</t>
  </si>
  <si>
    <t>XKZZ2JZF41MRHTR1V493</t>
  </si>
  <si>
    <t>2020-10-05T09:45:13</t>
  </si>
  <si>
    <t>SEK</t>
  </si>
  <si>
    <t>EZLT5NWV8430</t>
  </si>
  <si>
    <t>24381OTF</t>
  </si>
  <si>
    <t>HX24381OTF</t>
  </si>
  <si>
    <t>7H6GLXDRUGQFU57RNE97</t>
  </si>
  <si>
    <t>U7M81AY481YLIOR75625</t>
  </si>
  <si>
    <t>2020-10-05T16:00:15</t>
  </si>
  <si>
    <t>EZ5B8J60CHJ5</t>
  </si>
  <si>
    <t>24382OTF</t>
  </si>
  <si>
    <t>HX24382OTF</t>
  </si>
  <si>
    <t>NQQ6HPCNCCU6TUTQYE16</t>
  </si>
  <si>
    <t>139188OTF</t>
  </si>
  <si>
    <t>AX139188OTF</t>
  </si>
  <si>
    <t>213800GKB3BIGB7HA682</t>
  </si>
  <si>
    <t>GGDZP1UYGU9STUHRDP48</t>
  </si>
  <si>
    <t>2020-10-07T11:37:05</t>
  </si>
  <si>
    <t>CHF</t>
  </si>
  <si>
    <t>BsisPts</t>
  </si>
  <si>
    <t>EZBMDW1MLCZ0</t>
  </si>
  <si>
    <t>139189OTF</t>
  </si>
  <si>
    <t>AX139189OTF</t>
  </si>
  <si>
    <t>6EWKU0FGVX5QQJHFGT48</t>
  </si>
  <si>
    <t>2020-10-07T12:27:02</t>
  </si>
  <si>
    <t>EZN9LSCFW406</t>
  </si>
  <si>
    <t>139192OTF</t>
  </si>
  <si>
    <t>AX139192OTF</t>
  </si>
  <si>
    <t>W22LROWP2IHZNBB6K528</t>
  </si>
  <si>
    <t>2020-10-09T13:15:00</t>
  </si>
  <si>
    <t>EUR</t>
  </si>
  <si>
    <t>EZNP51KY38W9</t>
  </si>
  <si>
    <t>139193OTF</t>
  </si>
  <si>
    <t>AX139193OTF</t>
  </si>
  <si>
    <t>2020-10-13T13:47:30</t>
  </si>
  <si>
    <t>EZMT34YKPBK8</t>
  </si>
  <si>
    <t>139194OTF</t>
  </si>
  <si>
    <t>AX139194OTF</t>
  </si>
  <si>
    <t>2020-10-13T13:48:05</t>
  </si>
  <si>
    <t>EZ9HMQYX2CX6</t>
  </si>
  <si>
    <t>139195OTF</t>
  </si>
  <si>
    <t>AX139195OTF</t>
  </si>
  <si>
    <t>2020-10-13T13:50:00</t>
  </si>
  <si>
    <t>EZMBB4B9WL57</t>
  </si>
  <si>
    <t>139196OTF</t>
  </si>
  <si>
    <t>AX139196OTF</t>
  </si>
  <si>
    <t>2020-10-16T16:21:03</t>
  </si>
  <si>
    <t>EZ9XPVN44YR9</t>
  </si>
  <si>
    <t>139208OTF</t>
  </si>
  <si>
    <t>AX139208OTF</t>
  </si>
  <si>
    <t>2020-10-16T16:47:06</t>
  </si>
  <si>
    <t>EZH1J66JWJS7</t>
  </si>
  <si>
    <t>139197OTF</t>
  </si>
  <si>
    <t>AX139197OTF</t>
  </si>
  <si>
    <t>2020-10-19T11:55:23</t>
  </si>
  <si>
    <t>EZ794GRL6Q67</t>
  </si>
  <si>
    <t>24388OTF</t>
  </si>
  <si>
    <t>HX24388OTF</t>
  </si>
  <si>
    <t>E58DKGMJYYYJLN8C3868</t>
  </si>
  <si>
    <t>2020-10-26T11:56:53</t>
  </si>
  <si>
    <t>EZTKHS60W618</t>
  </si>
  <si>
    <t>139207OTF</t>
  </si>
  <si>
    <t>AX139207OTF</t>
  </si>
  <si>
    <t>O2RNE8IBXP4R0TD8PU41</t>
  </si>
  <si>
    <t>2020-10-29T11:25:03</t>
  </si>
  <si>
    <t>EZMR5JN728D0</t>
  </si>
  <si>
    <t>24386OTF</t>
  </si>
  <si>
    <t>HX24386OTF</t>
  </si>
  <si>
    <t>BFM8T61CT2L1QCEMIK50</t>
  </si>
  <si>
    <t>2020-10-30T10:54:04</t>
  </si>
  <si>
    <t>EZ3C004XG4T2</t>
  </si>
  <si>
    <t>24403OTF</t>
  </si>
  <si>
    <t>HX24403OTF</t>
  </si>
  <si>
    <t>2020-11-03T11:00:12</t>
  </si>
  <si>
    <t>EZ99ZYFWVCJ5</t>
  </si>
  <si>
    <t>24404OTF</t>
  </si>
  <si>
    <t>HX24404OTF</t>
  </si>
  <si>
    <t>139211OTF</t>
  </si>
  <si>
    <t>AX139211OTF</t>
  </si>
  <si>
    <t>2020-11-09T13:38:04</t>
  </si>
  <si>
    <t>EZZJBX97GHP4</t>
  </si>
  <si>
    <t>139212OTF</t>
  </si>
  <si>
    <t>AX139212OTF</t>
  </si>
  <si>
    <t>2020-11-09T14:10:07</t>
  </si>
  <si>
    <t>EZVJ6YWT12Y7</t>
  </si>
  <si>
    <t>24402OTF</t>
  </si>
  <si>
    <t>HX24402OTF</t>
  </si>
  <si>
    <t>2020-11-11T09:56:27</t>
  </si>
  <si>
    <t>EZ2PG2XFG2R5</t>
  </si>
  <si>
    <t>24399OTF</t>
  </si>
  <si>
    <t>HX24399OTF</t>
  </si>
  <si>
    <t>G5GSEF7VJP5I7OUK5573</t>
  </si>
  <si>
    <t>2020-11-11T10:10:45</t>
  </si>
  <si>
    <t>24409OTF</t>
  </si>
  <si>
    <t>HX224409OTF</t>
  </si>
  <si>
    <t>2020-11-13T12:54:18</t>
  </si>
  <si>
    <t>EZF269WP1986</t>
  </si>
  <si>
    <t>23376OTF</t>
  </si>
  <si>
    <t>HX23376OTF</t>
  </si>
  <si>
    <t>L64HM9LHPDOS1B9HJC68</t>
  </si>
  <si>
    <t>2020-11-17T10:01:10</t>
  </si>
  <si>
    <t>EZB2G9ZKLTJ4</t>
  </si>
  <si>
    <t>139215OTF</t>
  </si>
  <si>
    <t>AX139215OTF</t>
  </si>
  <si>
    <t>2020-11-19T11:50:00</t>
  </si>
  <si>
    <t>EZK1QHM8DLZ7</t>
  </si>
  <si>
    <t>139218OTF</t>
  </si>
  <si>
    <t>AX139218OTF</t>
  </si>
  <si>
    <t>2020-11-24T13:02:03</t>
  </si>
  <si>
    <t>EZ46Q6LQBNN8</t>
  </si>
  <si>
    <t>24410OTF</t>
  </si>
  <si>
    <t>HX24410OTF</t>
  </si>
  <si>
    <t>2020-11-25T17:06:24</t>
  </si>
  <si>
    <t>139219OTF</t>
  </si>
  <si>
    <t>AX139219OTF</t>
  </si>
  <si>
    <t>2020-11-27T15:25:00</t>
  </si>
  <si>
    <t>EZY3TYSBJLL5</t>
  </si>
  <si>
    <t>24405OTF</t>
  </si>
  <si>
    <t>HX24405OTF</t>
  </si>
  <si>
    <t>2020-11-30T10:35:45</t>
  </si>
  <si>
    <t>EZSDNRTGV1QK3</t>
  </si>
  <si>
    <t>139220OTF</t>
  </si>
  <si>
    <t>AX139220OTF</t>
  </si>
  <si>
    <t>2020-11-30T11:10:00</t>
  </si>
  <si>
    <t>EZXWS5964QJ9</t>
  </si>
  <si>
    <t>139221OTF</t>
  </si>
  <si>
    <t>AX139221OTF</t>
  </si>
  <si>
    <t>2020-11-30T11:31:03</t>
  </si>
  <si>
    <t>EZYWZW8J41X4</t>
  </si>
  <si>
    <t>24387OTF</t>
  </si>
  <si>
    <t>HX24387OTF</t>
  </si>
  <si>
    <t>2020-12-04T09:25:20</t>
  </si>
  <si>
    <t>JPY</t>
  </si>
  <si>
    <t>EZYC4MYQVMZ4</t>
  </si>
  <si>
    <t>24411OTF</t>
  </si>
  <si>
    <t>HX224411OTF</t>
  </si>
  <si>
    <t>2020-12-08T16:25:37</t>
  </si>
  <si>
    <t>EZL8G77KMGJ3</t>
  </si>
  <si>
    <t>139223OTF</t>
  </si>
  <si>
    <t>AX139223OTF</t>
  </si>
  <si>
    <t>2020-12-09T14:28:03</t>
  </si>
  <si>
    <t>EZK8HVH72426</t>
  </si>
  <si>
    <t>139224OTF</t>
  </si>
  <si>
    <t>AX139224OTF</t>
  </si>
  <si>
    <t>EZKZHPJM6430</t>
  </si>
  <si>
    <t>139225OTF</t>
  </si>
  <si>
    <t>AX139225OTF</t>
  </si>
  <si>
    <t>EZT47155B4H3</t>
  </si>
  <si>
    <t>24414OTF</t>
  </si>
  <si>
    <t>HX24414OTF</t>
  </si>
  <si>
    <t>2020-12-09T14:44:20</t>
  </si>
  <si>
    <t>EZJ3KG8HHJT2</t>
  </si>
  <si>
    <t>24406OTF</t>
  </si>
  <si>
    <t>HX24416OTF</t>
  </si>
  <si>
    <t>2020-12-09T16:11:13</t>
  </si>
  <si>
    <t>EZXZXXQ7BVG8</t>
  </si>
  <si>
    <t>24416OTF</t>
  </si>
  <si>
    <t>2020-12-10T10:45:30</t>
  </si>
  <si>
    <t>EZKMCJ4L90V2</t>
  </si>
  <si>
    <t>139227OTF</t>
  </si>
  <si>
    <t>AX139227OTF</t>
  </si>
  <si>
    <t>2020-12-16T15:15:02</t>
  </si>
  <si>
    <t>EZXWMTWR7YT1</t>
  </si>
  <si>
    <t>139228OTF</t>
  </si>
  <si>
    <t>AX139228OTF</t>
  </si>
  <si>
    <t>2020-12-16T15:57:03</t>
  </si>
  <si>
    <t>EZ0GQB1Q86N0</t>
  </si>
  <si>
    <t>139230OTF</t>
  </si>
  <si>
    <t>AX139230OTF</t>
  </si>
  <si>
    <t>2020-12-21T11:30:03</t>
  </si>
  <si>
    <t>EZQL6YP2P0W3</t>
  </si>
  <si>
    <t>24418OTF</t>
  </si>
  <si>
    <t>HX24418OTF</t>
  </si>
  <si>
    <t>2020-12-21T16:43:40</t>
  </si>
  <si>
    <t>EZ921SPSMW22</t>
  </si>
  <si>
    <t>24419OTF</t>
  </si>
  <si>
    <t>HX24419OTF</t>
  </si>
  <si>
    <t>TIC</t>
  </si>
  <si>
    <t>Action</t>
  </si>
  <si>
    <t>APA ID</t>
  </si>
  <si>
    <t>Trade ID</t>
  </si>
  <si>
    <t>Security Code</t>
  </si>
  <si>
    <t>Trade Date</t>
  </si>
  <si>
    <t>Price Condition</t>
  </si>
  <si>
    <t>Time Unit</t>
  </si>
  <si>
    <t>Unit Of Measure</t>
  </si>
  <si>
    <t>Unit of Measure Quantity</t>
  </si>
  <si>
    <t>Notional Amount</t>
  </si>
  <si>
    <t>Notional Currency</t>
  </si>
  <si>
    <t>Venue of Execution</t>
  </si>
  <si>
    <t>Transparency Flags</t>
  </si>
  <si>
    <t>Publication Date</t>
  </si>
  <si>
    <t>TIC Ref#</t>
  </si>
  <si>
    <t>Asset Class</t>
  </si>
  <si>
    <t>Emission Type</t>
  </si>
  <si>
    <t>Executing Firm LEI</t>
  </si>
  <si>
    <t>Package ID</t>
  </si>
  <si>
    <t>Reporting Firm</t>
  </si>
  <si>
    <t>Security Code Type</t>
  </si>
  <si>
    <t>Sub-Asset Class</t>
  </si>
  <si>
    <t>New Trade</t>
  </si>
  <si>
    <t>AX138032</t>
  </si>
  <si>
    <t>EZPFH957WZ18</t>
  </si>
  <si>
    <t>2020-01-21T16:28:00Z</t>
  </si>
  <si>
    <t>Basis Points</t>
  </si>
  <si>
    <t>2020-01-21T16:42:05.835729Z</t>
  </si>
  <si>
    <t>UNKNOWN</t>
  </si>
  <si>
    <t>ISIN</t>
  </si>
  <si>
    <t>Amendment</t>
  </si>
  <si>
    <t>AR146500</t>
  </si>
  <si>
    <t>EZKXY4SGX1P7</t>
  </si>
  <si>
    <t>2020-01-24T16:03:11Z</t>
  </si>
  <si>
    <t>AMND,LRGS</t>
  </si>
  <si>
    <t>2020-01-27T10:24:01.368102Z</t>
  </si>
  <si>
    <t>EQUI</t>
  </si>
  <si>
    <t>STOP</t>
  </si>
  <si>
    <t>AX138037</t>
  </si>
  <si>
    <t>EZ6N3RTXNHL3</t>
  </si>
  <si>
    <t>2020-01-29T16:36:38Z</t>
  </si>
  <si>
    <t>2020-01-29T16:51:35.039112Z</t>
  </si>
  <si>
    <t>AX138043</t>
  </si>
  <si>
    <t>EZQRRVZLCW22</t>
  </si>
  <si>
    <t>2020-02-11T17:48:48Z</t>
  </si>
  <si>
    <t>2020-02-12T08:49:19.286561Z</t>
  </si>
  <si>
    <t>AX138051</t>
  </si>
  <si>
    <t>EZ169NZQVRJ7</t>
  </si>
  <si>
    <t>2020-02-21T09:39:33Z</t>
  </si>
  <si>
    <t>2020-02-21T09:50:47.575795Z</t>
  </si>
  <si>
    <t>AX138060</t>
  </si>
  <si>
    <t>EZFDJKJ87DX7</t>
  </si>
  <si>
    <t>2020-03-03T14:37:00Z</t>
  </si>
  <si>
    <t>2020-03-03T14:45:42.759316Z</t>
  </si>
  <si>
    <t>AX138067</t>
  </si>
  <si>
    <t>EZV0VSSS2K08</t>
  </si>
  <si>
    <t>2020-03-09T10:48:00Z</t>
  </si>
  <si>
    <t>2020-03-09T11:00:09.107264Z</t>
  </si>
  <si>
    <t>AX138085</t>
  </si>
  <si>
    <t>EZHP17D68P84</t>
  </si>
  <si>
    <t>2020-03-16T17:34:00Z</t>
  </si>
  <si>
    <t>GBP</t>
  </si>
  <si>
    <t>2020-03-16T17:50:01.364472Z</t>
  </si>
  <si>
    <t>AX1383167</t>
  </si>
  <si>
    <t>EZMY3H8Z9H66</t>
  </si>
  <si>
    <t>2020-03-18T11:41:00Z</t>
  </si>
  <si>
    <t>2020-03-18T12:01:15.189255Z</t>
  </si>
  <si>
    <t>AR146993</t>
  </si>
  <si>
    <t>EZHCKBF2TPH2</t>
  </si>
  <si>
    <t>2020-03-24T17:11:31Z</t>
  </si>
  <si>
    <t>AMND</t>
  </si>
  <si>
    <t>2020-03-25T11:34:52.477687Z</t>
  </si>
  <si>
    <t>SWPS</t>
  </si>
  <si>
    <t>AX138323</t>
  </si>
  <si>
    <t>EZBGW0FQ5D72</t>
  </si>
  <si>
    <t>2020-04-08T12:23:00Z</t>
  </si>
  <si>
    <t>2020-04-08T12:49:50.562864Z</t>
  </si>
  <si>
    <t>AX138328</t>
  </si>
  <si>
    <t>EZSP8MHF0XL2</t>
  </si>
  <si>
    <t>2020-04-09T10:54:00Z</t>
  </si>
  <si>
    <t>2020-04-09T11:14:31.385982Z</t>
  </si>
  <si>
    <t>AX138337</t>
  </si>
  <si>
    <t>EZQRLJQ62RB6</t>
  </si>
  <si>
    <t>2020-04-15T14:09:00Z</t>
  </si>
  <si>
    <t>2020-04-15T14:32:09.527678Z</t>
  </si>
  <si>
    <t>AX138338</t>
  </si>
  <si>
    <t>EZB8DBDXNJR2</t>
  </si>
  <si>
    <t>2020-04-16T14:20:00Z</t>
  </si>
  <si>
    <t>2020-04-16T16:12:56.768511Z</t>
  </si>
  <si>
    <t>AX138341</t>
  </si>
  <si>
    <t>EZ2CN39Q4373</t>
  </si>
  <si>
    <t>2020-04-20T09:17:05Z</t>
  </si>
  <si>
    <t>2020-04-20T10:31:29.903346Z</t>
  </si>
  <si>
    <t>AX138095</t>
  </si>
  <si>
    <t>EZCYBFRL7T96</t>
  </si>
  <si>
    <t>2020-04-21T12:36:05Z</t>
  </si>
  <si>
    <t>2020-04-21T13:04:30.654581Z</t>
  </si>
  <si>
    <t>AR10147106</t>
  </si>
  <si>
    <t>EZB05203MQ85</t>
  </si>
  <si>
    <t>2020-04-24T14:03:00Z</t>
  </si>
  <si>
    <t>2020-04-24T15:28:18.212783Z</t>
  </si>
  <si>
    <t>AX138103</t>
  </si>
  <si>
    <t>EZ8X8DZNPMP2</t>
  </si>
  <si>
    <t>2020-05-15T12:40:00Z</t>
  </si>
  <si>
    <t>2020-05-15T13:04:35.666121Z</t>
  </si>
  <si>
    <t>AX138104</t>
  </si>
  <si>
    <t>EZ5QMLHL7WD8</t>
  </si>
  <si>
    <t>2020-05-22T08:50:05Z</t>
  </si>
  <si>
    <t>2020-05-22T09:04:08.085519Z</t>
  </si>
  <si>
    <t>AX138105</t>
  </si>
  <si>
    <t>EZTGVG9Z5GR1</t>
  </si>
  <si>
    <t>2020-05-22T12:35:05Z</t>
  </si>
  <si>
    <t>DKK</t>
  </si>
  <si>
    <t>2020-05-22T13:30:47.435852Z</t>
  </si>
  <si>
    <t>AR147248</t>
  </si>
  <si>
    <t>EZ97WMKRPNM4</t>
  </si>
  <si>
    <t>2020-05-26T11:45:00Z</t>
  </si>
  <si>
    <t>2020-05-26T12:09:28.841952Z</t>
  </si>
  <si>
    <t>AX138109</t>
  </si>
  <si>
    <t>EZBS8M88ZDJ9</t>
  </si>
  <si>
    <t>2020-06-01T14:50:07Z</t>
  </si>
  <si>
    <t>2020-06-01T15:15:13.789491Z</t>
  </si>
  <si>
    <t>AX138110</t>
  </si>
  <si>
    <t>EZWPHG2P3TJ9</t>
  </si>
  <si>
    <t>2020-06-01T15:16:02Z</t>
  </si>
  <si>
    <t>2020-06-01T15:26:04.865469Z</t>
  </si>
  <si>
    <t>AX138112</t>
  </si>
  <si>
    <t>EZQPLP6GP7Y3</t>
  </si>
  <si>
    <t>2020-06-02T10:11:03Z</t>
  </si>
  <si>
    <t>2020-06-02T11:21:01.844908Z</t>
  </si>
  <si>
    <t>AX138113</t>
  </si>
  <si>
    <t>EZ9SRMV6BPZ9</t>
  </si>
  <si>
    <t>2020-06-15T08:57:02Z</t>
  </si>
  <si>
    <t>2020-06-15T09:43:51.039888Z</t>
  </si>
  <si>
    <t>AR147391</t>
  </si>
  <si>
    <t>EZ61HWVM3T66</t>
  </si>
  <si>
    <t>2020-06-16T07:15:00Z</t>
  </si>
  <si>
    <t>Percentage</t>
  </si>
  <si>
    <t>2020-06-16T07:39:58.708967Z</t>
  </si>
  <si>
    <t>AX138114</t>
  </si>
  <si>
    <t>EZ4J8XZNCLW8</t>
  </si>
  <si>
    <t>2020-06-16T12:04:55Z</t>
  </si>
  <si>
    <t>2020-06-16T12:12:29.538745Z</t>
  </si>
  <si>
    <t>AX138119</t>
  </si>
  <si>
    <t>EZXVDN6P9HC3</t>
  </si>
  <si>
    <t>2020-06-19T13:09:46Z</t>
  </si>
  <si>
    <t>2020-06-19T14:39:57.058194Z</t>
  </si>
  <si>
    <t>AX138120</t>
  </si>
  <si>
    <t>EZ3LFD3WQ066</t>
  </si>
  <si>
    <t>2020-06-19T15:40:23Z</t>
  </si>
  <si>
    <t>2020-06-19T16:07:25.894787Z</t>
  </si>
  <si>
    <t>AX138121</t>
  </si>
  <si>
    <t>EZ8L3RFLRVB0</t>
  </si>
  <si>
    <t>2020-06-22T08:26:03Z</t>
  </si>
  <si>
    <t>2020-06-22T08:57:01.685330Z</t>
  </si>
  <si>
    <t>AX138127</t>
  </si>
  <si>
    <t>EZTQ1JWDTYM6</t>
  </si>
  <si>
    <t>2020-06-26T08:10:00Z</t>
  </si>
  <si>
    <t>AMND,ILQD</t>
  </si>
  <si>
    <t>2020-06-26T09:40:22.027704Z</t>
  </si>
  <si>
    <t>HE23347</t>
  </si>
  <si>
    <t>EZ2V8ZMM43M9</t>
  </si>
  <si>
    <t>2020-07-01T08:52:58Z</t>
  </si>
  <si>
    <t>2020-07-01T09:23:49.704658Z</t>
  </si>
  <si>
    <t>AX138129</t>
  </si>
  <si>
    <t>EZXPY1GW5NP5</t>
  </si>
  <si>
    <t>2020-07-01T10:55:02Z</t>
  </si>
  <si>
    <t>2020-07-01T11:15:11.697260Z</t>
  </si>
  <si>
    <t>HE23346</t>
  </si>
  <si>
    <t>2020-07-01T12:28:35Z</t>
  </si>
  <si>
    <t>2020-07-01T12:45:01.441419Z</t>
  </si>
  <si>
    <t>AX138540</t>
  </si>
  <si>
    <t>EZ9858STM425</t>
  </si>
  <si>
    <t>2020-07-01T13:52:00Z</t>
  </si>
  <si>
    <t>2020-07-01T13:58:37.426727Z</t>
  </si>
  <si>
    <t>AX138134</t>
  </si>
  <si>
    <t>EZQJJ0XQH589</t>
  </si>
  <si>
    <t>2020-07-15T12:42:02Z</t>
  </si>
  <si>
    <t>2020-07-15T13:11:07.845210Z</t>
  </si>
  <si>
    <t>AX138042</t>
  </si>
  <si>
    <t>EZ4TTHDQXP47</t>
  </si>
  <si>
    <t>2020-07-16T14:09:00Z</t>
  </si>
  <si>
    <t>2020-07-16T14:54:00.663947Z</t>
  </si>
  <si>
    <t>AX138148</t>
  </si>
  <si>
    <t>EZ6FPPC8WQ01</t>
  </si>
  <si>
    <t>2020-07-20T15:15:00Z</t>
  </si>
  <si>
    <t>2020-07-21T08:20:23.408415Z</t>
  </si>
  <si>
    <t>AX138151</t>
  </si>
  <si>
    <t>EZRNJ8GS0PM5</t>
  </si>
  <si>
    <t>2020-07-21T14:15:00Z</t>
  </si>
  <si>
    <t>2020-07-21T14:33:25.409429Z</t>
  </si>
  <si>
    <t>AX138152</t>
  </si>
  <si>
    <t>EZSM623SM3P2</t>
  </si>
  <si>
    <t>2020-07-22T08:33:03Z</t>
  </si>
  <si>
    <t>2020-07-22T09:25:35.188310Z</t>
  </si>
  <si>
    <t>AX138155</t>
  </si>
  <si>
    <t>EZSF5PFWL064</t>
  </si>
  <si>
    <t>2020-07-27T11:05:00Z</t>
  </si>
  <si>
    <t>2020-07-27T11:20:31.611499Z</t>
  </si>
  <si>
    <t>AX138162</t>
  </si>
  <si>
    <t>EZXLWYLNJRZ3</t>
  </si>
  <si>
    <t>2020-08-03T09:54:02Z</t>
  </si>
  <si>
    <t>2020-08-03T10:18:37.490500Z</t>
  </si>
  <si>
    <t>AX138165</t>
  </si>
  <si>
    <t>EZTRYD97V4Y2</t>
  </si>
  <si>
    <t>2020-08-17T10:44:01Z</t>
  </si>
  <si>
    <t>2020-08-17T11:44:41.115075Z</t>
  </si>
  <si>
    <t>AX138166</t>
  </si>
  <si>
    <t>EZBK1FQGQNR3</t>
  </si>
  <si>
    <t>2020-08-17T11:19:10Z</t>
  </si>
  <si>
    <t>2020-08-17T11:33:38.004068Z</t>
  </si>
  <si>
    <t>AX138168</t>
  </si>
  <si>
    <t>EZK6D0C9SN50</t>
  </si>
  <si>
    <t>2020-08-17T12:44:06Z</t>
  </si>
  <si>
    <t>2020-08-17T13:03:57.092498Z</t>
  </si>
  <si>
    <t>AX138170</t>
  </si>
  <si>
    <t>EZZVJPKFFBM0</t>
  </si>
  <si>
    <t>2020-08-18T12:17:03Z</t>
  </si>
  <si>
    <t>2020-08-18T12:32:31.985837Z</t>
  </si>
  <si>
    <t>HX23367</t>
  </si>
  <si>
    <t>EZ29M55HTV90</t>
  </si>
  <si>
    <t>2020-08-20T07:02:15Z</t>
  </si>
  <si>
    <t>2020-08-20T08:20:43.503353Z</t>
  </si>
  <si>
    <t>HX23365</t>
  </si>
  <si>
    <t>EZX018F88N74</t>
  </si>
  <si>
    <t>2020-08-21T07:55:53Z</t>
  </si>
  <si>
    <t>2020-08-21T08:23:54.461600Z</t>
  </si>
  <si>
    <t>AX138175</t>
  </si>
  <si>
    <t>EZ4XN7F058W5</t>
  </si>
  <si>
    <t>2020-08-21T13:06:00Z</t>
  </si>
  <si>
    <t>2020-08-21T14:57:47.113730Z</t>
  </si>
  <si>
    <t>AX138173</t>
  </si>
  <si>
    <t>EZMS98DF6VR1</t>
  </si>
  <si>
    <t>2020-08-21T15:15:09Z</t>
  </si>
  <si>
    <t>2020-08-21T15:27:02.123593Z</t>
  </si>
  <si>
    <t>HX23368</t>
  </si>
  <si>
    <t>EZ5ZLFG5H3M2</t>
  </si>
  <si>
    <t>2020-08-24T07:30:00Z</t>
  </si>
  <si>
    <t>2020-08-24T08:06:40.141780Z</t>
  </si>
  <si>
    <t>HX23369</t>
  </si>
  <si>
    <t>EZHBQVVR5955</t>
  </si>
  <si>
    <t>2020-08-25T07:24:55Z</t>
  </si>
  <si>
    <t>2020-08-25T07:42:46.618275Z</t>
  </si>
  <si>
    <t>AX138178</t>
  </si>
  <si>
    <t>EZMTQS1KR159</t>
  </si>
  <si>
    <t>2020-08-27T15:29:01Z</t>
  </si>
  <si>
    <t>2020-08-27T15:48:22.574674Z</t>
  </si>
  <si>
    <t>A138179</t>
  </si>
  <si>
    <t>EZXK6SHXTB12</t>
  </si>
  <si>
    <t>2020-09-01T14:20:00Z</t>
  </si>
  <si>
    <t>2020-09-01T16:07:31.655726Z</t>
  </si>
  <si>
    <t>HX23372</t>
  </si>
  <si>
    <t>EZP5X197L1R3</t>
  </si>
  <si>
    <t>2020-09-03T08:47:06Z</t>
  </si>
  <si>
    <t>2020-09-03T09:43:57.631081Z</t>
  </si>
  <si>
    <t>AX138183</t>
  </si>
  <si>
    <t>EZ5GNYJMHDT9</t>
  </si>
  <si>
    <t>2020-09-07T12:15:03Z</t>
  </si>
  <si>
    <t>2020-09-07T12:31:10.612644Z</t>
  </si>
  <si>
    <t>AX138184</t>
  </si>
  <si>
    <t>EZF1QLDT8XF3</t>
  </si>
  <si>
    <t>2020-09-07T12:37:00Z</t>
  </si>
  <si>
    <t>2020-09-07T12:44:22.025819Z</t>
  </si>
  <si>
    <t>AX138187</t>
  </si>
  <si>
    <t>EZY1ZXPVGJ42</t>
  </si>
  <si>
    <t>2020-09-09T15:28:37Z</t>
  </si>
  <si>
    <t>2020-09-09T15:42:33.555643Z</t>
  </si>
  <si>
    <t>AX138189</t>
  </si>
  <si>
    <t>EZ0X6LW0PSH7</t>
  </si>
  <si>
    <t>2020-09-17T09:45:00Z</t>
  </si>
  <si>
    <t>2020-09-17T09:55:11.799965Z</t>
  </si>
  <si>
    <t>AX138190</t>
  </si>
  <si>
    <t>EZ4L41DL4NL9</t>
  </si>
  <si>
    <t>2020-09-17T11:22:00Z</t>
  </si>
  <si>
    <t>2020-09-17T11:32:02.556313Z</t>
  </si>
  <si>
    <t>AX138191</t>
  </si>
  <si>
    <t>EZLP568G1F03</t>
  </si>
  <si>
    <t>2020-09-28T10:10:05Z</t>
  </si>
  <si>
    <t>2020-09-28T10:22:36.803653Z</t>
  </si>
  <si>
    <t>HX</t>
  </si>
  <si>
    <t>2020-10-02T09:53:55Z</t>
  </si>
  <si>
    <t>Per Unit</t>
  </si>
  <si>
    <t>2020-10-02T10:10:29.077618Z</t>
  </si>
  <si>
    <t>HX24380</t>
  </si>
  <si>
    <t>2020-10-05T08:45:13Z</t>
  </si>
  <si>
    <t>2020-10-05T08:55:34.225477Z</t>
  </si>
  <si>
    <t>HX24381</t>
  </si>
  <si>
    <t>2020-10-05T15:00:15Z</t>
  </si>
  <si>
    <t>2020-10-05T15:21:38.494882Z</t>
  </si>
  <si>
    <t>HX24382</t>
  </si>
  <si>
    <t>2020-10-05T15:21:37Z</t>
  </si>
  <si>
    <t>2020-10-05T15:34:02.589238Z</t>
  </si>
  <si>
    <t>AX139188</t>
  </si>
  <si>
    <t>2020-10-07T10:37:00Z</t>
  </si>
  <si>
    <t>2020-10-07T10:50:49.934486Z</t>
  </si>
  <si>
    <t>AX139189</t>
  </si>
  <si>
    <t>2020-10-07T11:27:02Z</t>
  </si>
  <si>
    <t>2020-10-07T11:42:31.811830Z</t>
  </si>
  <si>
    <t>AZ139192</t>
  </si>
  <si>
    <t>2020-10-09T12:15:00Z</t>
  </si>
  <si>
    <t>2020-10-09T12:32:29.023191Z</t>
  </si>
  <si>
    <t>AX139195</t>
  </si>
  <si>
    <t>2020-10-13T12:47:30Z</t>
  </si>
  <si>
    <t>2020-10-13T12:55:48.643079Z</t>
  </si>
  <si>
    <t>AX139194</t>
  </si>
  <si>
    <t>2020-10-13T12:48:05Z</t>
  </si>
  <si>
    <t>2020-10-13T12:59:11.296431Z</t>
  </si>
  <si>
    <t>AX139193</t>
  </si>
  <si>
    <t>2020-10-13T12:50:00Z</t>
  </si>
  <si>
    <t>2020-10-13T13:01:26.428216Z</t>
  </si>
  <si>
    <t>AX139196</t>
  </si>
  <si>
    <t>2020-10-16T15:21:03Z</t>
  </si>
  <si>
    <t>2020-10-16T15:32:58.932230Z</t>
  </si>
  <si>
    <t>AX139197</t>
  </si>
  <si>
    <t>2020-10-19T10:55:23Z</t>
  </si>
  <si>
    <t>2020-10-19T11:02:53.483809Z</t>
  </si>
  <si>
    <t>HX24398</t>
  </si>
  <si>
    <t>2020-10-26T11:56:53Z</t>
  </si>
  <si>
    <t>2020-10-26T12:10:25.796878Z</t>
  </si>
  <si>
    <t>AX139205</t>
  </si>
  <si>
    <t>EZ6J2TKCNW69</t>
  </si>
  <si>
    <t>2020-10-28T14:40:00Z</t>
  </si>
  <si>
    <t>2020-10-28T14:58:16.027239Z</t>
  </si>
  <si>
    <t>AX138639</t>
  </si>
  <si>
    <t>2020-10-29T11:25:03Z</t>
  </si>
  <si>
    <t>2020-10-29T11:51:28.074402Z</t>
  </si>
  <si>
    <t>AX139208</t>
  </si>
  <si>
    <t>2020-10-29T16:47:06Z</t>
  </si>
  <si>
    <t>2020-10-29T17:08:08.358312Z</t>
  </si>
  <si>
    <t>HX24386</t>
  </si>
  <si>
    <t>2020-10-30T10:54:04Z</t>
  </si>
  <si>
    <t>AMND,ILQD,LRGS</t>
  </si>
  <si>
    <t>2020-10-30T12:24:56.183383Z</t>
  </si>
  <si>
    <t>HX24404</t>
  </si>
  <si>
    <t>2020-11-03T11:00:12Z</t>
  </si>
  <si>
    <t>2020-11-03T11:11:28.662926Z</t>
  </si>
  <si>
    <t>HX24403</t>
  </si>
  <si>
    <t>2020-11-03T11:08:12.475998Z</t>
  </si>
  <si>
    <t>HX24378</t>
  </si>
  <si>
    <t>EZJDYXGGNZX1</t>
  </si>
  <si>
    <t>2020-11-05T09:56:05Z</t>
  </si>
  <si>
    <t>2020-11-05T10:13:56.484653Z</t>
  </si>
  <si>
    <t>AX139211</t>
  </si>
  <si>
    <t>2020-11-09T13:38:04Z</t>
  </si>
  <si>
    <t>2020-11-09T13:55:40.555847Z</t>
  </si>
  <si>
    <t>AX139212</t>
  </si>
  <si>
    <t>2020-11-09T14:10:07Z</t>
  </si>
  <si>
    <t>2020-11-09T14:14:09.704353Z</t>
  </si>
  <si>
    <t>AX139210</t>
  </si>
  <si>
    <t>EZ2CJF8H1SH8</t>
  </si>
  <si>
    <t>2020-11-09T15:45:37Z</t>
  </si>
  <si>
    <t>2020-11-09T15:48:28.579242Z</t>
  </si>
  <si>
    <t>HX24402</t>
  </si>
  <si>
    <t>2020-11-11T09:56:27Z</t>
  </si>
  <si>
    <t>2020-11-11T10:09:05.341457Z</t>
  </si>
  <si>
    <t>HX24399</t>
  </si>
  <si>
    <t>2020-11-11T10:10:45Z</t>
  </si>
  <si>
    <t>2020-11-11T10:15:47.132689Z</t>
  </si>
  <si>
    <t>HX24409</t>
  </si>
  <si>
    <t>2020-11-13T12:54:18Z</t>
  </si>
  <si>
    <t>2020-11-13T14:32:17.204686Z</t>
  </si>
  <si>
    <t>AX139213</t>
  </si>
  <si>
    <t>EZRG8V8232C8</t>
  </si>
  <si>
    <t>2020-11-16T13:18:00Z</t>
  </si>
  <si>
    <t>2020-11-16T13:29:17.634210Z</t>
  </si>
  <si>
    <t>HE23376</t>
  </si>
  <si>
    <t>2020-11-17T10:01:10Z</t>
  </si>
  <si>
    <t>2020-11-17T10:10:22.391262Z</t>
  </si>
  <si>
    <t>AX139215</t>
  </si>
  <si>
    <t>2020-11-19T11:50:00Z</t>
  </si>
  <si>
    <t>2020-11-19T12:22:05.583573Z</t>
  </si>
  <si>
    <t>AX139218</t>
  </si>
  <si>
    <t>2020-11-24T13:02:03Z</t>
  </si>
  <si>
    <t>2020-11-24T13:18:29.892716Z</t>
  </si>
  <si>
    <t>HX24410</t>
  </si>
  <si>
    <t>EZSBTH7Z8DG2</t>
  </si>
  <si>
    <t>2020-11-25T17:06:24Z</t>
  </si>
  <si>
    <t>2020-11-25T17:19:38.555338Z</t>
  </si>
  <si>
    <t>wrong id published</t>
  </si>
  <si>
    <t>AX139219</t>
  </si>
  <si>
    <t>EZCBLCJJ4NQ4</t>
  </si>
  <si>
    <t>2020-11-27T10:55:00Z</t>
  </si>
  <si>
    <t>2020-11-27T10:58:05.819524Z</t>
  </si>
  <si>
    <t>Cancel</t>
  </si>
  <si>
    <t>CANC</t>
  </si>
  <si>
    <t>2020-11-27T10:58:05.819440Z</t>
  </si>
  <si>
    <t>2020-11-27T15:32:17.942499Z</t>
  </si>
  <si>
    <t>2020-11-27T15:25:00Z</t>
  </si>
  <si>
    <t>2020-11-27T15:32:17.942582Z</t>
  </si>
  <si>
    <t>HX24405</t>
  </si>
  <si>
    <t>EZDNRTGV1QK3</t>
  </si>
  <si>
    <t>2020-11-30T10:35:48Z</t>
  </si>
  <si>
    <t>2020-11-30T10:47:46.673968Z</t>
  </si>
  <si>
    <t>wrong id</t>
  </si>
  <si>
    <t>AX139220</t>
  </si>
  <si>
    <t>2020-11-30T11:10:00Z</t>
  </si>
  <si>
    <t>2020-11-30T11:19:34.062343Z</t>
  </si>
  <si>
    <t>AX139221</t>
  </si>
  <si>
    <t>2020-11-30T11:31:03Z</t>
  </si>
  <si>
    <t>2020-11-30T11:36:35.855473Z</t>
  </si>
  <si>
    <t>HX24387</t>
  </si>
  <si>
    <t>2020-12-04T09:25:20Z</t>
  </si>
  <si>
    <t>2020-12-04T09:48:22.469635Z</t>
  </si>
  <si>
    <t>2020-12-04T09:51:05.345433Z</t>
  </si>
  <si>
    <t>2020-12-04T09:55:58.356713Z</t>
  </si>
  <si>
    <t>2020-12-04T09:55:58.357814Z</t>
  </si>
  <si>
    <t>2020-12-04T10:08:22.963110Z</t>
  </si>
  <si>
    <t>2020-12-04T10:08:22.963210Z</t>
  </si>
  <si>
    <t>HX24388</t>
  </si>
  <si>
    <t>EZNC2FJ67R03</t>
  </si>
  <si>
    <t>2020-12-07T08:39:01Z</t>
  </si>
  <si>
    <t>2020-12-07T08:47:39.554263Z</t>
  </si>
  <si>
    <t>2020-12-07T17:06:32.377221Z</t>
  </si>
  <si>
    <t>2020-12-07T17:06:32.378319Z</t>
  </si>
  <si>
    <t>HX24411</t>
  </si>
  <si>
    <t>2020-12-08T16:28:44Z</t>
  </si>
  <si>
    <t>2020-12-08T16:32:13.839095Z</t>
  </si>
  <si>
    <t>2020-12-08T16:32:37.159795Z</t>
  </si>
  <si>
    <t>2020-12-08T16:25:37Z</t>
  </si>
  <si>
    <t>2020-12-08T16:32:37.159889Z</t>
  </si>
  <si>
    <t>AX139223</t>
  </si>
  <si>
    <t>2020-12-09T14:28:03Z</t>
  </si>
  <si>
    <t>2020-12-09T14:56:14.132404Z</t>
  </si>
  <si>
    <t>AX139224</t>
  </si>
  <si>
    <t>2020-12-09T14:59:22.301510Z</t>
  </si>
  <si>
    <t>AX139225</t>
  </si>
  <si>
    <t>2020-12-09T15:01:29.062827Z</t>
  </si>
  <si>
    <t>HX24414</t>
  </si>
  <si>
    <t>2020-12-09T14:44:20Z</t>
  </si>
  <si>
    <t>2020-12-09T15:04:18.904258Z</t>
  </si>
  <si>
    <t>2020-12-09T15:09:00.575292Z</t>
  </si>
  <si>
    <t>2020-12-09T15:09:00.575389Z</t>
  </si>
  <si>
    <t>2020-12-09T15:09:43.557018Z</t>
  </si>
  <si>
    <t>2020-12-09T15:09:43.557913Z</t>
  </si>
  <si>
    <t>2020-12-09T15:09:57.324221Z</t>
  </si>
  <si>
    <t>2020-12-09T15:09:57.324319Z</t>
  </si>
  <si>
    <t>2020-12-09T15:12:09.904422Z</t>
  </si>
  <si>
    <t>2020-12-09T15:12:09.904524Z</t>
  </si>
  <si>
    <t>2020-12-09T15:12:57.313490Z</t>
  </si>
  <si>
    <t>2020-12-09T15:12:57.313590Z</t>
  </si>
  <si>
    <t>HX24406</t>
  </si>
  <si>
    <t>2020-12-09T15:00:00Z</t>
  </si>
  <si>
    <t>2020-12-09T16:14:56.866859Z</t>
  </si>
  <si>
    <t>2020-12-09T16:15:18.551294Z</t>
  </si>
  <si>
    <t>2020-12-09T16:13:00Z</t>
  </si>
  <si>
    <t>2020-12-09T16:15:18.551374Z</t>
  </si>
  <si>
    <t>HX24416</t>
  </si>
  <si>
    <t>2020-12-10T10:45:30Z</t>
  </si>
  <si>
    <t>2020-12-10T10:56:24.507297Z</t>
  </si>
  <si>
    <t>AX139227</t>
  </si>
  <si>
    <t>2020-12-16T15:15:02Z</t>
  </si>
  <si>
    <t>2020-12-16T15:21:59.415592Z</t>
  </si>
  <si>
    <t>AX139228</t>
  </si>
  <si>
    <t>2020-12-16T15:57:03Z</t>
  </si>
  <si>
    <t>2020-12-16T16:00:53.404339Z</t>
  </si>
  <si>
    <t>AX139230</t>
  </si>
  <si>
    <t>2020-12-21T11:30:03Z</t>
  </si>
  <si>
    <t>2020-12-21T11:37:33.028908Z</t>
  </si>
  <si>
    <t>HX24418</t>
  </si>
  <si>
    <t>2020-12-21T16:43:40Z</t>
  </si>
  <si>
    <t>2020-12-21T17:02:47.878543Z</t>
  </si>
  <si>
    <t>HX24419</t>
  </si>
  <si>
    <t>2020-12-21T17:04:13.785495Z</t>
  </si>
  <si>
    <t>Instrument identification code</t>
  </si>
  <si>
    <t>Trading venue</t>
  </si>
  <si>
    <t>Instrument full name</t>
  </si>
  <si>
    <t>Instrument classification</t>
  </si>
  <si>
    <t>Issuer or operator of the trading venue identifier</t>
  </si>
  <si>
    <t>Date of admission to trading or date of first trade</t>
  </si>
  <si>
    <t>Termination date</t>
  </si>
  <si>
    <t>Notional currency 1</t>
  </si>
  <si>
    <t>Publication to date</t>
  </si>
  <si>
    <t>More Info</t>
  </si>
  <si>
    <t>source</t>
  </si>
  <si>
    <t>EZ2FHLR054N2</t>
  </si>
  <si>
    <t>Equity Option Non_Standard Multiple ISINs EUR 20201218</t>
  </si>
  <si>
    <t>HEBAMC</t>
  </si>
  <si>
    <t>MP6I5ZYZBEU3UXPYFY54</t>
  </si>
  <si>
    <t>View Details</t>
  </si>
  <si>
    <t>firds</t>
  </si>
  <si>
    <t>EZLNLBFKZP85</t>
  </si>
  <si>
    <t>Equity Option Single_Index EU0009658145 EUR 20221216</t>
  </si>
  <si>
    <t>HEIAVC</t>
  </si>
  <si>
    <t>EZ4CB5RNRP79</t>
  </si>
  <si>
    <t>EZY761CTYH09</t>
  </si>
  <si>
    <t>HEBAVC</t>
  </si>
  <si>
    <t>EZJ7T0SPFN92</t>
  </si>
  <si>
    <t>Equity Option Non_Standard Multiple ISINs EUR 20211217</t>
  </si>
  <si>
    <t>EZPM4NFYV5Y1</t>
  </si>
  <si>
    <t>Equity Option Non_Standard Multiple ISINs EUR 20231215</t>
  </si>
  <si>
    <t>Equity Forward Non_Standard Multiple ISINs GBP 20200619</t>
  </si>
  <si>
    <t>JEBXSC</t>
  </si>
  <si>
    <t>2020-06-20T00:00:00Z</t>
  </si>
  <si>
    <t>Equity Swap Non_Standard Multiple ISINs CHF 20200615</t>
  </si>
  <si>
    <t>SEBPXC</t>
  </si>
  <si>
    <t>2020-06-16T00:00:00Z</t>
  </si>
  <si>
    <t>Equity Swap Non_Standard SE0003366871 SEK 20200622</t>
  </si>
  <si>
    <t>SESTXC</t>
  </si>
  <si>
    <t>2020-06-23T00:00:00Z</t>
  </si>
  <si>
    <t>Equity Swap Non_Standard DK0010218429 EUR 20200622</t>
  </si>
  <si>
    <t>SESPXC</t>
  </si>
  <si>
    <t>Equity Swap Non_Standard Multiple ISINs GBP 20200626</t>
  </si>
  <si>
    <t>SEBTXC</t>
  </si>
  <si>
    <t>2020-06-27T00:00:00Z</t>
  </si>
  <si>
    <t>Equity Swap Non_Standard Multiple ISINs GBP 20200701</t>
  </si>
  <si>
    <t>2020-07-02T00:00:00Z</t>
  </si>
  <si>
    <t>Equity Swap Non_Standard DE0007472060 EUR 20200702</t>
  </si>
  <si>
    <t>2020-07-03T00:00:00Z</t>
  </si>
  <si>
    <t>Equity Swap Non_Standard Multiple ISINs CHF 20200715</t>
  </si>
  <si>
    <t>2020-07-16T00:00:00Z</t>
  </si>
  <si>
    <t>Equity Option Non_Standard Multiple ISINs EUR 20221216</t>
  </si>
  <si>
    <t>HEOAVC</t>
  </si>
  <si>
    <t>Equity Swap Non_Standard FR0000120172 EUR 20200716</t>
  </si>
  <si>
    <t>2020-07-17T00:00:00Z</t>
  </si>
  <si>
    <t>Equity Swap Non_Standard DK0010218429 DKK 20200720</t>
  </si>
  <si>
    <t>2020-07-21T00:00:00Z</t>
  </si>
  <si>
    <t>Equity Swap Non_Standard Multiple ISINs GBP 20200727</t>
  </si>
  <si>
    <t>2020-07-28T00:00:00Z</t>
  </si>
  <si>
    <t>Equity Swap Non_Standard SE0003366871 SEK 20200722</t>
  </si>
  <si>
    <t>2020-07-23T00:00:00Z</t>
  </si>
  <si>
    <t>Equity Swap Non_Standard SE0008374250 SEK 20200727</t>
  </si>
  <si>
    <t>Equity Swap Non_Standard FR0000120628 EUR 20200715</t>
  </si>
  <si>
    <t>Equity Swap Non_Standard Multiple ISINs GBP 20200803</t>
  </si>
  <si>
    <t>2020-08-04T00:00:00Z</t>
  </si>
  <si>
    <t>Equity Swap Non_Standard Multiple ISINs CHF 20200817</t>
  </si>
  <si>
    <t>2020-08-18T00:00:00Z</t>
  </si>
  <si>
    <t>Equity Swap Non_Standard FR0000120172 EUR 20201016</t>
  </si>
  <si>
    <t>2020-10-17T00:00:00Z</t>
  </si>
  <si>
    <t>Equity Swap Non_Standard Multiple ISINs EUR 20200817</t>
  </si>
  <si>
    <t>Equity Swap Non_Standard Multiple ISINs GBP 20200821</t>
  </si>
  <si>
    <t>2020-08-22T00:00:00Z</t>
  </si>
  <si>
    <t>Equity Swap Non_Standard SE0003366871 SEK 20200824</t>
  </si>
  <si>
    <t>2020-08-25T00:00:00Z</t>
  </si>
  <si>
    <t>Equity Swap Non_Standard SE0008374250 SEK 20200827</t>
  </si>
  <si>
    <t>2020-08-28T00:00:00Z</t>
  </si>
  <si>
    <t>Equity Swap Non_Standard Multiple ISINs GBP 20201103</t>
  </si>
  <si>
    <t>2020-11-04T00:00:00Z</t>
  </si>
  <si>
    <t>Equity Swap Non_Standard Multiple ISINs CHF 20200917</t>
  </si>
  <si>
    <t>2020-09-18T00:00:00Z</t>
  </si>
  <si>
    <t>Equity Swap Non_Standard Multiple ISINs EUR 20200917</t>
  </si>
  <si>
    <t>Equity Swap Non_Standard JP3422950000 JPY 20200915</t>
  </si>
  <si>
    <t>2020-09-16T00:00:00Z</t>
  </si>
  <si>
    <t>Equity Swap Non_Standard JP3422950000 JPY 20200916</t>
  </si>
  <si>
    <t>2020-09-17T00:00:00Z</t>
  </si>
  <si>
    <t>Equity Swap Non_Standard SE0008374250 SEK 20200923</t>
  </si>
  <si>
    <t>2020-09-24T00:00:00Z</t>
  </si>
  <si>
    <t>Equity Swap Non_Standard Multiple ISINs GBP 20200921</t>
  </si>
  <si>
    <t>2020-09-22T00:00:00Z</t>
  </si>
  <si>
    <t>Equity Swap Non_Standard Multiple ISINs JPY 20200917</t>
  </si>
  <si>
    <t>Equity Swap Non_Standard Multiple ISINs JPY 20200918</t>
  </si>
  <si>
    <t>2020-09-19T00:00:00Z</t>
  </si>
  <si>
    <t>Equity Swap Non_Standard Multiple ISINs EUR 20200928</t>
  </si>
  <si>
    <t>2020-09-29T00:00:00Z</t>
  </si>
  <si>
    <t>Equity Swap Non_Standard SE0008374250 SEK 20200930</t>
  </si>
  <si>
    <t>2020-10-01T00:00:00Z</t>
  </si>
  <si>
    <t>Equity Swap Non_Standard Multiple ISINs JPY 20201005</t>
  </si>
  <si>
    <t>2020-10-06T00:00:00Z</t>
  </si>
  <si>
    <t>Equity Swap Non_Standard Multiple ISINs CHF 20201007</t>
  </si>
  <si>
    <t>2020-10-08T00:00:00Z</t>
  </si>
  <si>
    <t>Equity Swap Non_Standard Multiple ISINs EUR 20201009</t>
  </si>
  <si>
    <t>2020-10-10T00:00:00Z</t>
  </si>
  <si>
    <t>Equity Swap Non_Standard Multiple ISINs EUR 20201019</t>
  </si>
  <si>
    <t>2020-10-20T00:00:00Z</t>
  </si>
  <si>
    <t>Equity Swap Non_Standard Multiple ISINs EUR 20201028</t>
  </si>
  <si>
    <t>2020-10-29T00:00:00Z</t>
  </si>
  <si>
    <t>Equity Swap Non_Standard NO0010063308 NOK 20201016</t>
  </si>
  <si>
    <t>EZLT5NMV8430</t>
  </si>
  <si>
    <t>Equity Swap Non_Standard SE0000549412 SEK 20201021</t>
  </si>
  <si>
    <t>2020-10-22T00:00:00Z</t>
  </si>
  <si>
    <t>Equity Swap Non_Standard NO0010063308 EUR 20201019</t>
  </si>
  <si>
    <t>Equity Swap Non_Standard Multiple ISINs CHF 20201109</t>
  </si>
  <si>
    <t>2020-11-10T00:00:00Z</t>
  </si>
  <si>
    <t>Equity Swap Non_Standard Multiple ISINs EUR 20201109</t>
  </si>
  <si>
    <t>Equity Swap Non_Standard FR0000120271 EUR 20210113</t>
  </si>
  <si>
    <t>Equity Swap Non_Standard FR0000120628 EUR 20210113</t>
  </si>
  <si>
    <t>Equity Swap Non_Standard FR0000045072 EUR 20210113</t>
  </si>
  <si>
    <t>Equity Swap Non_Standard Multiple ISINs EUR 20201116</t>
  </si>
  <si>
    <t>2020-11-17T00:00:00Z</t>
  </si>
  <si>
    <t>Equity Swap Non_Standard Multiple ISINs EUR 20201119</t>
  </si>
  <si>
    <t>2020-11-20T00:00:00Z</t>
  </si>
  <si>
    <t>Equity Swap Non_Standard NL0010273215 EUR 20201109</t>
  </si>
  <si>
    <t>Equity Swap Non_Standard Multiple ISINs EUR 20201130</t>
  </si>
  <si>
    <t>Equity Swap Non_Standard NO0003078800 NOK 20201117</t>
  </si>
  <si>
    <t>2020-11-18T00:00:00Z</t>
  </si>
  <si>
    <t>Equity Swap Non_Standard NO0010096985 NOK 20201119</t>
  </si>
  <si>
    <t>Equity Swap Non_Standard Multiple ISINs CHF 20201209</t>
  </si>
  <si>
    <t>Equity Swap Non_Standard Multiple ISINs EUR 20201209</t>
  </si>
  <si>
    <t>Equity Swap Non_Standard NO0010208051 NOK 20201118</t>
  </si>
  <si>
    <t>2020-11-19T00:00:00Z</t>
  </si>
  <si>
    <t>Equity Swap Non_Standard NO0005052605 EUR 20201120</t>
  </si>
  <si>
    <t>2020-11-21T00:00:00Z</t>
  </si>
  <si>
    <t>Equity Swap Non_Standard Multiple ISINs EUR 20201216</t>
  </si>
  <si>
    <t>Equity Swap Non_Standard SE0007100581 SEK 20201201</t>
  </si>
  <si>
    <t>Equity Swap Non_Standard Multiple ISINs EUR 20201221</t>
  </si>
  <si>
    <t>Equity Swap Non_Standard SE0000667925 SEK 20201209</t>
  </si>
  <si>
    <t>Equity Swap Non_Standard Multiple ISINs EUR 20210108</t>
  </si>
  <si>
    <t>Equity Swap Non_Standard SE0000163594 SEK 20201214</t>
  </si>
  <si>
    <t>Equity Swap Non_Standard Multiple ISINs EUR 20210104</t>
  </si>
  <si>
    <t>Equity Swap Non_Standard Multiple ISINs JPY 20210105</t>
  </si>
  <si>
    <t>2020-12-04T08:14:59Z</t>
  </si>
  <si>
    <t>2021-01-05T17:30:00Z</t>
  </si>
  <si>
    <t>trax</t>
  </si>
  <si>
    <t>Equity Swap Non_Standard Multiple ISINs JPY 20210106</t>
  </si>
  <si>
    <t>2020-12-07T08:42:40Z</t>
  </si>
  <si>
    <t>2021-01-06T17:30:00Z</t>
  </si>
  <si>
    <t>Equity Swap Non_Standard FI0009005961 EUR 20201222</t>
  </si>
  <si>
    <t>2020-12-08T15:28:10Z</t>
  </si>
  <si>
    <t>2020-12-22T17:30:00Z</t>
  </si>
  <si>
    <t>Equity Swap Non_Standard Multiple ISINs JPY 20210107</t>
  </si>
  <si>
    <t>2020-12-09T13:27:23Z</t>
  </si>
  <si>
    <t>2021-01-07T17:30:00Z</t>
  </si>
  <si>
    <t>Equity Swap Non_Standard Multiple ISINs EUR 20210111</t>
  </si>
  <si>
    <t>2020-12-09T14:24:43Z</t>
  </si>
  <si>
    <t>2021-01-11T17:30:00Z</t>
  </si>
  <si>
    <t>Equity Swap Non_Standard Multiple ISINs CHF 20210111</t>
  </si>
  <si>
    <t>2020-12-09T14:29:17Z</t>
  </si>
  <si>
    <t>2020-12-09T14:33:47Z</t>
  </si>
  <si>
    <t>Equity Swap Non_Standard Multiple ISINs JPY 20210108</t>
  </si>
  <si>
    <t>2020-12-10T10:46:31Z</t>
  </si>
  <si>
    <t>2021-01-08T17:30:00Z</t>
  </si>
  <si>
    <t>Equity Swap Non_Standard Multiple ISINs EUR 20210118</t>
  </si>
  <si>
    <t>2020-12-16T15:13:07Z</t>
  </si>
  <si>
    <t>2021-01-18T17:30:00Z</t>
  </si>
  <si>
    <t>2020-12-16T15:54:24Z</t>
  </si>
  <si>
    <t>Equity Swap Non_Standard Multiple ISINs EUR 20210121</t>
  </si>
  <si>
    <t>2020-12-21T11:28:17Z</t>
  </si>
  <si>
    <t>2021-01-21T17:30:00Z</t>
  </si>
  <si>
    <t>Equity Swap Non_Standard SE0000549412 SEK 20210104</t>
  </si>
  <si>
    <t>2020-12-21T16:58:44Z</t>
  </si>
  <si>
    <t>2021-01-04T17:30:00Z</t>
  </si>
  <si>
    <t>EZ2YJR8BP0Y0</t>
  </si>
  <si>
    <t>EZJ7GWV1L9X7</t>
  </si>
  <si>
    <t>EZY5WL356G94</t>
  </si>
  <si>
    <t>EZ97X65FG449</t>
  </si>
  <si>
    <t>EZ0G4Z2HN0P6</t>
  </si>
  <si>
    <t>EZ123MH58Y54</t>
  </si>
  <si>
    <t>EZZB627397T2</t>
  </si>
  <si>
    <t>EZ27WRYYKJQ7</t>
  </si>
  <si>
    <t>EZ7994P0NY61</t>
  </si>
  <si>
    <t>EZ8YH7J4PGJ6</t>
  </si>
  <si>
    <t>EZQCMW65K450</t>
  </si>
  <si>
    <t>EZX2D5YZ0007</t>
  </si>
  <si>
    <t>EZWZK4ZB6730</t>
  </si>
  <si>
    <t>EZSXC1Q6FPS6</t>
  </si>
  <si>
    <t>EZ9SSYZ5BJM3</t>
  </si>
  <si>
    <t>EZB7X7VJ9CG3</t>
  </si>
  <si>
    <t>EZD4W07XWJS3</t>
  </si>
  <si>
    <t>EZGQCKD2BBL8</t>
  </si>
  <si>
    <t>EZDBCR092BP1</t>
  </si>
  <si>
    <t>Date of trading day</t>
  </si>
  <si>
    <t>Nature of outages</t>
  </si>
  <si>
    <t>Number of outages</t>
  </si>
  <si>
    <t>Avg. duration of outage</t>
  </si>
  <si>
    <t>Nature of Scheduled Auctions</t>
  </si>
  <si>
    <t>Number of Scheduled Auctions</t>
  </si>
  <si>
    <t>Avg. duration of Scheduled Auctions</t>
  </si>
  <si>
    <t>Number of failed transactions</t>
  </si>
  <si>
    <t>Value of failed transactions (as a % of total value executed on day)</t>
  </si>
  <si>
    <t>N/A</t>
  </si>
  <si>
    <t>Financial Instrument (ISIN)</t>
  </si>
  <si>
    <t>Written description of financial instrument</t>
  </si>
  <si>
    <t>Currency</t>
  </si>
  <si>
    <t>Reference Data</t>
  </si>
  <si>
    <t>Date</t>
  </si>
  <si>
    <t>ISIN/CONCAT</t>
  </si>
  <si>
    <t>Timestamp</t>
  </si>
  <si>
    <t>Size</t>
  </si>
  <si>
    <t xml:space="preserve">Note: Helix traded twice in same day </t>
  </si>
  <si>
    <t>2020-12-07T08:39:01</t>
  </si>
  <si>
    <t>No. Of transactions</t>
  </si>
  <si>
    <t>Simple Average Transaction Price</t>
  </si>
  <si>
    <t>Volume-Weighted transaction Price</t>
  </si>
  <si>
    <t>Highest executed Price</t>
  </si>
  <si>
    <t>Lowest executed price</t>
  </si>
  <si>
    <t>Description</t>
  </si>
  <si>
    <t>Product fee</t>
  </si>
  <si>
    <t>Rebates</t>
  </si>
  <si>
    <t xml:space="preserve">Discounts </t>
  </si>
  <si>
    <t>Source</t>
  </si>
  <si>
    <t>http://www.arianfinancial.co.uk/downloads/downloadsNew/AOTF_Fee_Schedule.pdf</t>
  </si>
  <si>
    <t xml:space="preserve">Date </t>
  </si>
  <si>
    <t>Num Orders RFQ Received</t>
  </si>
  <si>
    <t>Num Transactions</t>
  </si>
  <si>
    <t>Value of Transactions</t>
  </si>
  <si>
    <t>Num Orders RFQ Cancled Withdrawn</t>
  </si>
  <si>
    <t>Num Orders RFQ Received Modified</t>
  </si>
  <si>
    <t>Median Transaction Size</t>
  </si>
  <si>
    <t>Median Size Order RFQ</t>
  </si>
  <si>
    <t>Num Designated Market Makers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</si>
</sst>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22" fontId="0" fillId="0" borderId="0" xfId="0" applyNumberFormat="1"/>
    <xf numFmtId="2" fontId="0" fillId="0" borderId="0" xfId="0" applyNumberFormat="1"/>
    <xf numFmtId="164" fontId="0" fillId="0" borderId="0" xfId="0" applyNumberFormat="1"/>
    <xf numFmtId="20" fontId="0" fillId="0" borderId="0" xfId="0" applyNumberFormat="1"/>
    <xf numFmtId="47" fontId="0" fillId="0" borderId="0" xfId="0" applyNumberFormat="1"/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33" borderId="0" xfId="0" applyFill="1"/>
    <xf numFmtId="2" fontId="0" fillId="33" borderId="0" xfId="0" applyNumberFormat="1" applyFill="1"/>
    <xf numFmtId="14" fontId="0" fillId="33" borderId="0" xfId="0" applyNumberFormat="1" applyFill="1"/>
    <xf numFmtId="11" fontId="18" fillId="0" borderId="0" xfId="0" applyNumberFormat="1" applyFont="1"/>
    <xf numFmtId="0" fontId="18" fillId="0" borderId="0" xfId="0" applyFont="1"/>
    <xf numFmtId="0" fontId="19" fillId="0" borderId="0" xfId="0" applyFont="1" applyAlignment="1">
      <alignment wrapText="1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 xr:uid="{00000000-0005-0000-0000-000027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0"/>
  <sheetViews>
    <sheetView topLeftCell="AH1" workbookViewId="0">
      <selection activeCell="AM38" sqref="AM38"/>
    </sheetView>
  </sheetViews>
  <sheetFormatPr defaultRowHeight="14.45"/>
  <cols>
    <col min="36" max="36" width="22.7109375" customWidth="1"/>
    <col min="38" max="38" width="16" customWidth="1"/>
    <col min="52" max="52" width="18.7109375" customWidth="1"/>
  </cols>
  <sheetData>
    <row r="1" spans="1:8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7" t="s">
        <v>68</v>
      </c>
      <c r="BR1" s="7" t="s">
        <v>69</v>
      </c>
      <c r="BS1" s="7" t="s">
        <v>70</v>
      </c>
      <c r="BT1" s="7" t="s">
        <v>71</v>
      </c>
      <c r="BU1" s="7" t="s">
        <v>72</v>
      </c>
      <c r="BV1" s="7" t="s">
        <v>73</v>
      </c>
      <c r="BW1" s="7" t="s">
        <v>74</v>
      </c>
      <c r="BX1" s="7" t="s">
        <v>75</v>
      </c>
      <c r="BY1" s="7" t="s">
        <v>76</v>
      </c>
      <c r="BZ1" s="7" t="s">
        <v>77</v>
      </c>
      <c r="CA1" s="7" t="s">
        <v>78</v>
      </c>
      <c r="CB1" s="7" t="s">
        <v>79</v>
      </c>
      <c r="CC1" s="7" t="s">
        <v>80</v>
      </c>
      <c r="CD1" s="7" t="s">
        <v>81</v>
      </c>
      <c r="CE1" s="7" t="s">
        <v>82</v>
      </c>
      <c r="CF1" s="7" t="s">
        <v>83</v>
      </c>
      <c r="CG1" s="7" t="s">
        <v>84</v>
      </c>
      <c r="CH1" s="7" t="s">
        <v>85</v>
      </c>
      <c r="CI1" s="7" t="s">
        <v>86</v>
      </c>
    </row>
    <row r="2" spans="1:87">
      <c r="A2" s="7" t="s">
        <v>87</v>
      </c>
      <c r="B2" s="7" t="s">
        <v>88</v>
      </c>
      <c r="C2" s="7" t="s">
        <v>89</v>
      </c>
      <c r="D2" s="7" t="s">
        <v>90</v>
      </c>
      <c r="E2" s="7" t="s">
        <v>91</v>
      </c>
      <c r="F2" s="7" t="b">
        <v>1</v>
      </c>
      <c r="G2" s="7" t="s">
        <v>92</v>
      </c>
      <c r="H2" s="7" t="s">
        <v>93</v>
      </c>
      <c r="I2" s="7" t="s">
        <v>94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92</v>
      </c>
      <c r="U2" s="7" t="s">
        <v>93</v>
      </c>
      <c r="V2" s="7" t="s">
        <v>95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 t="b">
        <v>0</v>
      </c>
      <c r="AH2" s="7"/>
      <c r="AI2" s="7"/>
      <c r="AJ2" s="7" t="s">
        <v>96</v>
      </c>
      <c r="AK2" s="7" t="s">
        <v>97</v>
      </c>
      <c r="AL2" s="9">
        <v>630000000</v>
      </c>
      <c r="AM2" s="7" t="s">
        <v>98</v>
      </c>
      <c r="AN2" s="7" t="s">
        <v>99</v>
      </c>
      <c r="AO2" s="7"/>
      <c r="AP2" s="7">
        <v>0</v>
      </c>
      <c r="AQ2" s="7" t="s">
        <v>100</v>
      </c>
      <c r="AR2" s="7" t="s">
        <v>99</v>
      </c>
      <c r="AS2" s="7" t="s">
        <v>93</v>
      </c>
      <c r="AT2" s="7" t="s">
        <v>101</v>
      </c>
      <c r="AU2" s="7" t="s">
        <v>102</v>
      </c>
      <c r="AV2" s="7"/>
      <c r="AW2" s="7"/>
      <c r="AX2" s="7"/>
      <c r="AY2" s="7" t="s">
        <v>103</v>
      </c>
      <c r="AZ2" s="7" t="s">
        <v>104</v>
      </c>
      <c r="BA2" s="7" t="s">
        <v>99</v>
      </c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>
        <v>44120</v>
      </c>
      <c r="BT2" s="7"/>
      <c r="BU2" s="7"/>
      <c r="BV2" s="7"/>
      <c r="BW2" s="7"/>
      <c r="BX2" s="7"/>
      <c r="BY2" s="7" t="s">
        <v>105</v>
      </c>
      <c r="BZ2" s="7" t="s">
        <v>93</v>
      </c>
      <c r="CA2" s="7" t="s">
        <v>106</v>
      </c>
      <c r="CB2" s="7" t="s">
        <v>102</v>
      </c>
      <c r="CC2" s="7"/>
      <c r="CD2" s="7" t="s">
        <v>107</v>
      </c>
      <c r="CE2" s="7"/>
      <c r="CF2" s="7"/>
      <c r="CG2" s="7" t="b">
        <v>0</v>
      </c>
      <c r="CH2" s="7"/>
      <c r="CI2" s="7"/>
    </row>
    <row r="3" spans="1:87">
      <c r="A3" s="7" t="s">
        <v>87</v>
      </c>
      <c r="B3" s="7" t="s">
        <v>108</v>
      </c>
      <c r="C3" s="7" t="s">
        <v>109</v>
      </c>
      <c r="D3" s="7" t="s">
        <v>90</v>
      </c>
      <c r="E3" s="7" t="s">
        <v>91</v>
      </c>
      <c r="F3" s="7" t="b">
        <v>1</v>
      </c>
      <c r="G3" s="7" t="s">
        <v>92</v>
      </c>
      <c r="H3" s="7" t="s">
        <v>93</v>
      </c>
      <c r="I3" s="7" t="s">
        <v>94</v>
      </c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92</v>
      </c>
      <c r="U3" s="7" t="s">
        <v>93</v>
      </c>
      <c r="V3" s="7" t="s">
        <v>110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 t="b">
        <v>0</v>
      </c>
      <c r="AH3" s="7"/>
      <c r="AI3" s="7"/>
      <c r="AJ3" s="7" t="s">
        <v>111</v>
      </c>
      <c r="AK3" s="7" t="s">
        <v>97</v>
      </c>
      <c r="AL3" s="7">
        <v>189006000</v>
      </c>
      <c r="AM3" s="7" t="s">
        <v>98</v>
      </c>
      <c r="AN3" s="7" t="s">
        <v>112</v>
      </c>
      <c r="AO3" s="7"/>
      <c r="AP3" s="7">
        <v>0</v>
      </c>
      <c r="AQ3" s="7" t="s">
        <v>100</v>
      </c>
      <c r="AR3" s="7" t="s">
        <v>112</v>
      </c>
      <c r="AS3" s="7" t="s">
        <v>93</v>
      </c>
      <c r="AT3" s="7" t="s">
        <v>101</v>
      </c>
      <c r="AU3" s="7" t="s">
        <v>102</v>
      </c>
      <c r="AV3" s="7"/>
      <c r="AW3" s="7"/>
      <c r="AX3" s="7"/>
      <c r="AY3" s="7" t="s">
        <v>103</v>
      </c>
      <c r="AZ3" s="7" t="s">
        <v>113</v>
      </c>
      <c r="BA3" s="7" t="s">
        <v>112</v>
      </c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>
        <v>44125</v>
      </c>
      <c r="BT3" s="7"/>
      <c r="BU3" s="7"/>
      <c r="BV3" s="7"/>
      <c r="BW3" s="7"/>
      <c r="BX3" s="7"/>
      <c r="BY3" s="7" t="s">
        <v>105</v>
      </c>
      <c r="BZ3" s="7" t="s">
        <v>93</v>
      </c>
      <c r="CA3" s="7" t="s">
        <v>106</v>
      </c>
      <c r="CB3" s="7" t="s">
        <v>102</v>
      </c>
      <c r="CC3" s="7"/>
      <c r="CD3" s="7" t="s">
        <v>107</v>
      </c>
      <c r="CE3" s="7"/>
      <c r="CF3" s="7"/>
      <c r="CG3" s="7" t="b">
        <v>0</v>
      </c>
      <c r="CH3" s="7"/>
      <c r="CI3" s="7"/>
    </row>
    <row r="4" spans="1:87">
      <c r="A4" s="7" t="s">
        <v>87</v>
      </c>
      <c r="B4" s="7" t="s">
        <v>114</v>
      </c>
      <c r="C4" s="7" t="s">
        <v>115</v>
      </c>
      <c r="D4" s="7" t="s">
        <v>90</v>
      </c>
      <c r="E4" s="7" t="s">
        <v>91</v>
      </c>
      <c r="F4" s="7" t="b">
        <v>1</v>
      </c>
      <c r="G4" s="7" t="s">
        <v>92</v>
      </c>
      <c r="H4" s="7" t="s">
        <v>93</v>
      </c>
      <c r="I4" s="7" t="s">
        <v>116</v>
      </c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92</v>
      </c>
      <c r="U4" s="7" t="s">
        <v>93</v>
      </c>
      <c r="V4" s="7" t="s">
        <v>117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 t="b">
        <v>0</v>
      </c>
      <c r="AH4" s="7"/>
      <c r="AI4" s="7"/>
      <c r="AJ4" s="7" t="s">
        <v>118</v>
      </c>
      <c r="AK4" s="7" t="s">
        <v>97</v>
      </c>
      <c r="AL4" s="7">
        <v>399000000</v>
      </c>
      <c r="AM4" s="7" t="s">
        <v>98</v>
      </c>
      <c r="AN4" s="7" t="s">
        <v>99</v>
      </c>
      <c r="AO4" s="7"/>
      <c r="AP4" s="7">
        <v>0.188</v>
      </c>
      <c r="AQ4" s="7" t="s">
        <v>100</v>
      </c>
      <c r="AR4" s="7" t="s">
        <v>99</v>
      </c>
      <c r="AS4" s="7" t="s">
        <v>93</v>
      </c>
      <c r="AT4" s="7" t="s">
        <v>101</v>
      </c>
      <c r="AU4" s="7" t="s">
        <v>102</v>
      </c>
      <c r="AV4" s="7"/>
      <c r="AW4" s="7"/>
      <c r="AX4" s="7"/>
      <c r="AY4" s="7" t="s">
        <v>103</v>
      </c>
      <c r="AZ4" s="7" t="s">
        <v>119</v>
      </c>
      <c r="BA4" s="7" t="s">
        <v>99</v>
      </c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">
        <v>44123</v>
      </c>
      <c r="BT4" s="7"/>
      <c r="BU4" s="7"/>
      <c r="BV4" s="7"/>
      <c r="BW4" s="7"/>
      <c r="BX4" s="7"/>
      <c r="BY4" s="7" t="s">
        <v>105</v>
      </c>
      <c r="BZ4" s="7" t="s">
        <v>93</v>
      </c>
      <c r="CA4" s="7" t="s">
        <v>106</v>
      </c>
      <c r="CB4" s="7" t="s">
        <v>102</v>
      </c>
      <c r="CC4" s="7"/>
      <c r="CD4" s="7" t="s">
        <v>107</v>
      </c>
      <c r="CE4" s="7"/>
      <c r="CF4" s="7"/>
      <c r="CG4" s="7" t="b">
        <v>0</v>
      </c>
      <c r="CH4" s="7"/>
      <c r="CI4" s="7"/>
    </row>
    <row r="5" spans="1:87">
      <c r="A5" s="7" t="s">
        <v>87</v>
      </c>
      <c r="B5" s="7" t="s">
        <v>120</v>
      </c>
      <c r="C5" s="7" t="s">
        <v>121</v>
      </c>
      <c r="D5" s="7" t="s">
        <v>90</v>
      </c>
      <c r="E5" s="7" t="s">
        <v>91</v>
      </c>
      <c r="F5" s="7" t="b">
        <v>1</v>
      </c>
      <c r="G5" s="7" t="s">
        <v>92</v>
      </c>
      <c r="H5" s="7" t="s">
        <v>93</v>
      </c>
      <c r="I5" s="7" t="s">
        <v>122</v>
      </c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92</v>
      </c>
      <c r="U5" s="7" t="s">
        <v>93</v>
      </c>
      <c r="V5" s="7" t="s">
        <v>116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 t="b">
        <v>0</v>
      </c>
      <c r="AH5" s="7"/>
      <c r="AI5" s="7"/>
      <c r="AJ5" s="7" t="s">
        <v>118</v>
      </c>
      <c r="AK5" s="7" t="s">
        <v>97</v>
      </c>
      <c r="AL5" s="7">
        <v>399000000</v>
      </c>
      <c r="AM5" s="7" t="s">
        <v>98</v>
      </c>
      <c r="AN5" s="7" t="s">
        <v>99</v>
      </c>
      <c r="AO5" s="7"/>
      <c r="AP5" s="7">
        <v>0.188</v>
      </c>
      <c r="AQ5" s="7" t="s">
        <v>100</v>
      </c>
      <c r="AR5" s="7" t="s">
        <v>99</v>
      </c>
      <c r="AS5" s="7" t="s">
        <v>93</v>
      </c>
      <c r="AT5" s="7" t="s">
        <v>101</v>
      </c>
      <c r="AU5" s="7" t="s">
        <v>102</v>
      </c>
      <c r="AV5" s="7"/>
      <c r="AW5" s="7"/>
      <c r="AX5" s="7"/>
      <c r="AY5" s="7" t="s">
        <v>103</v>
      </c>
      <c r="AZ5" s="7" t="s">
        <v>119</v>
      </c>
      <c r="BA5" s="7" t="s">
        <v>99</v>
      </c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">
        <v>44123</v>
      </c>
      <c r="BT5" s="7"/>
      <c r="BU5" s="7"/>
      <c r="BV5" s="7"/>
      <c r="BW5" s="7"/>
      <c r="BX5" s="7"/>
      <c r="BY5" s="7" t="s">
        <v>105</v>
      </c>
      <c r="BZ5" s="7" t="s">
        <v>93</v>
      </c>
      <c r="CA5" s="7" t="s">
        <v>106</v>
      </c>
      <c r="CB5" s="7" t="s">
        <v>102</v>
      </c>
      <c r="CC5" s="7"/>
      <c r="CD5" s="7" t="s">
        <v>107</v>
      </c>
      <c r="CE5" s="7"/>
      <c r="CF5" s="7"/>
      <c r="CG5" s="7" t="b">
        <v>0</v>
      </c>
      <c r="CH5" s="7"/>
      <c r="CI5" s="7"/>
    </row>
    <row r="6" spans="1:87">
      <c r="A6" s="7" t="s">
        <v>87</v>
      </c>
      <c r="B6" s="7" t="s">
        <v>123</v>
      </c>
      <c r="C6" s="7" t="s">
        <v>124</v>
      </c>
      <c r="D6" s="7" t="s">
        <v>90</v>
      </c>
      <c r="E6" s="7" t="s">
        <v>125</v>
      </c>
      <c r="F6" s="7" t="b">
        <v>1</v>
      </c>
      <c r="G6" s="7" t="s">
        <v>92</v>
      </c>
      <c r="H6" s="7" t="s">
        <v>93</v>
      </c>
      <c r="I6" s="7" t="s">
        <v>126</v>
      </c>
      <c r="J6" s="7"/>
      <c r="K6" s="7"/>
      <c r="L6" s="7"/>
      <c r="M6" s="7"/>
      <c r="N6" s="7"/>
      <c r="O6" s="7"/>
      <c r="P6" s="7"/>
      <c r="Q6" s="7"/>
      <c r="R6" s="7"/>
      <c r="S6" s="7"/>
      <c r="T6" s="7" t="s">
        <v>92</v>
      </c>
      <c r="U6" s="7" t="s">
        <v>93</v>
      </c>
      <c r="V6" s="7" t="s">
        <v>95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 t="b">
        <v>0</v>
      </c>
      <c r="AH6" s="7"/>
      <c r="AI6" s="7"/>
      <c r="AJ6" s="7" t="s">
        <v>127</v>
      </c>
      <c r="AK6" s="7" t="s">
        <v>97</v>
      </c>
      <c r="AL6" s="9">
        <v>170918545</v>
      </c>
      <c r="AM6" s="7" t="s">
        <v>98</v>
      </c>
      <c r="AN6" s="7" t="s">
        <v>128</v>
      </c>
      <c r="AO6" s="7"/>
      <c r="AP6" s="7">
        <v>-15</v>
      </c>
      <c r="AQ6" s="7" t="s">
        <v>129</v>
      </c>
      <c r="AR6" s="7" t="s">
        <v>128</v>
      </c>
      <c r="AS6" s="7" t="s">
        <v>93</v>
      </c>
      <c r="AT6" s="7" t="s">
        <v>101</v>
      </c>
      <c r="AU6" s="7" t="s">
        <v>102</v>
      </c>
      <c r="AV6" s="7"/>
      <c r="AW6" s="7"/>
      <c r="AX6" s="7"/>
      <c r="AY6" s="7" t="s">
        <v>103</v>
      </c>
      <c r="AZ6" s="7" t="s">
        <v>130</v>
      </c>
      <c r="BA6" s="7" t="s">
        <v>128</v>
      </c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>
        <v>44144</v>
      </c>
      <c r="BT6" s="7"/>
      <c r="BU6" s="7"/>
      <c r="BV6" s="7"/>
      <c r="BW6" s="7"/>
      <c r="BX6" s="7"/>
      <c r="BY6" s="7" t="s">
        <v>105</v>
      </c>
      <c r="BZ6" s="7" t="s">
        <v>93</v>
      </c>
      <c r="CA6" s="7" t="s">
        <v>106</v>
      </c>
      <c r="CB6" s="7" t="s">
        <v>102</v>
      </c>
      <c r="CC6" s="7"/>
      <c r="CD6" s="7" t="s">
        <v>107</v>
      </c>
      <c r="CE6" s="7"/>
      <c r="CF6" s="7"/>
      <c r="CG6" s="7" t="b">
        <v>0</v>
      </c>
      <c r="CH6" s="7"/>
      <c r="CI6" s="7"/>
    </row>
    <row r="7" spans="1:87">
      <c r="A7" s="7" t="s">
        <v>87</v>
      </c>
      <c r="B7" s="7" t="s">
        <v>131</v>
      </c>
      <c r="C7" s="7" t="s">
        <v>132</v>
      </c>
      <c r="D7" s="7" t="s">
        <v>90</v>
      </c>
      <c r="E7" s="7" t="s">
        <v>125</v>
      </c>
      <c r="F7" s="7" t="b">
        <v>1</v>
      </c>
      <c r="G7" s="7" t="s">
        <v>92</v>
      </c>
      <c r="H7" s="7" t="s">
        <v>93</v>
      </c>
      <c r="I7" s="7" t="s">
        <v>133</v>
      </c>
      <c r="J7" s="7"/>
      <c r="K7" s="7"/>
      <c r="L7" s="7"/>
      <c r="M7" s="7"/>
      <c r="N7" s="7"/>
      <c r="O7" s="7"/>
      <c r="P7" s="7"/>
      <c r="Q7" s="7"/>
      <c r="R7" s="7"/>
      <c r="S7" s="7"/>
      <c r="T7" s="7" t="s">
        <v>92</v>
      </c>
      <c r="U7" s="7" t="s">
        <v>93</v>
      </c>
      <c r="V7" s="7" t="s">
        <v>95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 t="b">
        <v>0</v>
      </c>
      <c r="AH7" s="7"/>
      <c r="AI7" s="7"/>
      <c r="AJ7" s="7" t="s">
        <v>134</v>
      </c>
      <c r="AK7" s="7" t="s">
        <v>97</v>
      </c>
      <c r="AL7" s="10">
        <v>63338137.799999997</v>
      </c>
      <c r="AM7" s="7" t="s">
        <v>98</v>
      </c>
      <c r="AN7" s="7" t="s">
        <v>128</v>
      </c>
      <c r="AO7" s="7"/>
      <c r="AP7" s="7">
        <v>-15</v>
      </c>
      <c r="AQ7" s="7" t="s">
        <v>129</v>
      </c>
      <c r="AR7" s="7" t="s">
        <v>128</v>
      </c>
      <c r="AS7" s="7" t="s">
        <v>93</v>
      </c>
      <c r="AT7" s="7" t="s">
        <v>101</v>
      </c>
      <c r="AU7" s="7" t="s">
        <v>102</v>
      </c>
      <c r="AV7" s="7"/>
      <c r="AW7" s="7"/>
      <c r="AX7" s="7"/>
      <c r="AY7" s="7" t="s">
        <v>103</v>
      </c>
      <c r="AZ7" s="7" t="s">
        <v>135</v>
      </c>
      <c r="BA7" s="7" t="s">
        <v>128</v>
      </c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8">
        <v>44144</v>
      </c>
      <c r="BT7" s="7"/>
      <c r="BU7" s="7"/>
      <c r="BV7" s="7"/>
      <c r="BW7" s="7"/>
      <c r="BX7" s="7"/>
      <c r="BY7" s="7" t="s">
        <v>105</v>
      </c>
      <c r="BZ7" s="7" t="s">
        <v>93</v>
      </c>
      <c r="CA7" s="7" t="s">
        <v>106</v>
      </c>
      <c r="CB7" s="7" t="s">
        <v>102</v>
      </c>
      <c r="CC7" s="7"/>
      <c r="CD7" s="7" t="s">
        <v>107</v>
      </c>
      <c r="CE7" s="7"/>
      <c r="CF7" s="7"/>
      <c r="CG7" s="7" t="b">
        <v>0</v>
      </c>
      <c r="CH7" s="7"/>
      <c r="CI7" s="7"/>
    </row>
    <row r="8" spans="1:87">
      <c r="A8" s="7" t="s">
        <v>87</v>
      </c>
      <c r="B8" s="7" t="s">
        <v>136</v>
      </c>
      <c r="C8" s="7" t="s">
        <v>137</v>
      </c>
      <c r="D8" s="7" t="s">
        <v>90</v>
      </c>
      <c r="E8" s="7" t="s">
        <v>125</v>
      </c>
      <c r="F8" s="7" t="b">
        <v>1</v>
      </c>
      <c r="G8" s="7" t="s">
        <v>92</v>
      </c>
      <c r="H8" s="7" t="s">
        <v>93</v>
      </c>
      <c r="I8" s="7" t="s">
        <v>133</v>
      </c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92</v>
      </c>
      <c r="U8" s="7" t="s">
        <v>93</v>
      </c>
      <c r="V8" s="7" t="s">
        <v>138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 t="b">
        <v>0</v>
      </c>
      <c r="AH8" s="7"/>
      <c r="AI8" s="7"/>
      <c r="AJ8" s="7" t="s">
        <v>139</v>
      </c>
      <c r="AK8" s="7" t="s">
        <v>97</v>
      </c>
      <c r="AL8" s="10">
        <v>50371543.090000004</v>
      </c>
      <c r="AM8" s="7" t="s">
        <v>98</v>
      </c>
      <c r="AN8" s="7" t="s">
        <v>140</v>
      </c>
      <c r="AO8" s="7"/>
      <c r="AP8" s="7">
        <v>-15</v>
      </c>
      <c r="AQ8" s="7" t="s">
        <v>129</v>
      </c>
      <c r="AR8" s="7" t="s">
        <v>140</v>
      </c>
      <c r="AS8" s="7" t="s">
        <v>93</v>
      </c>
      <c r="AT8" s="7" t="s">
        <v>101</v>
      </c>
      <c r="AU8" s="7" t="s">
        <v>102</v>
      </c>
      <c r="AV8" s="7"/>
      <c r="AW8" s="7"/>
      <c r="AX8" s="7"/>
      <c r="AY8" s="7" t="s">
        <v>103</v>
      </c>
      <c r="AZ8" s="7" t="s">
        <v>141</v>
      </c>
      <c r="BA8" s="7" t="s">
        <v>140</v>
      </c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8">
        <v>44144</v>
      </c>
      <c r="BT8" s="7"/>
      <c r="BU8" s="7"/>
      <c r="BV8" s="7"/>
      <c r="BW8" s="7"/>
      <c r="BX8" s="7"/>
      <c r="BY8" s="7" t="s">
        <v>105</v>
      </c>
      <c r="BZ8" s="7" t="s">
        <v>93</v>
      </c>
      <c r="CA8" s="7" t="s">
        <v>106</v>
      </c>
      <c r="CB8" s="7" t="s">
        <v>102</v>
      </c>
      <c r="CC8" s="7"/>
      <c r="CD8" s="7" t="s">
        <v>107</v>
      </c>
      <c r="CE8" s="7"/>
      <c r="CF8" s="7"/>
      <c r="CG8" s="7" t="b">
        <v>0</v>
      </c>
      <c r="CH8" s="7"/>
      <c r="CI8" s="7"/>
    </row>
    <row r="9" spans="1:87">
      <c r="A9" s="7" t="s">
        <v>87</v>
      </c>
      <c r="B9" s="7" t="s">
        <v>142</v>
      </c>
      <c r="C9" s="7" t="s">
        <v>143</v>
      </c>
      <c r="D9" s="7" t="s">
        <v>90</v>
      </c>
      <c r="E9" s="7" t="s">
        <v>125</v>
      </c>
      <c r="F9" s="7" t="b">
        <v>1</v>
      </c>
      <c r="G9" s="7" t="s">
        <v>92</v>
      </c>
      <c r="H9" s="7" t="s">
        <v>93</v>
      </c>
      <c r="I9" s="7" t="s">
        <v>133</v>
      </c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92</v>
      </c>
      <c r="U9" s="7" t="s">
        <v>93</v>
      </c>
      <c r="V9" s="7" t="s">
        <v>95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 t="b">
        <v>0</v>
      </c>
      <c r="AH9" s="7"/>
      <c r="AI9" s="7"/>
      <c r="AJ9" s="7" t="s">
        <v>144</v>
      </c>
      <c r="AK9" s="7" t="s">
        <v>97</v>
      </c>
      <c r="AL9" s="10">
        <v>129999988.8</v>
      </c>
      <c r="AM9" s="7" t="s">
        <v>98</v>
      </c>
      <c r="AN9" s="7" t="s">
        <v>140</v>
      </c>
      <c r="AO9" s="7"/>
      <c r="AP9" s="7">
        <v>8</v>
      </c>
      <c r="AQ9" s="7" t="s">
        <v>129</v>
      </c>
      <c r="AR9" s="7" t="s">
        <v>140</v>
      </c>
      <c r="AS9" s="7" t="s">
        <v>93</v>
      </c>
      <c r="AT9" s="7" t="s">
        <v>101</v>
      </c>
      <c r="AU9" s="7" t="s">
        <v>102</v>
      </c>
      <c r="AV9" s="7"/>
      <c r="AW9" s="7"/>
      <c r="AX9" s="7"/>
      <c r="AY9" s="7" t="s">
        <v>103</v>
      </c>
      <c r="AZ9" s="7" t="s">
        <v>145</v>
      </c>
      <c r="BA9" s="7" t="s">
        <v>140</v>
      </c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8">
        <v>44209</v>
      </c>
      <c r="BT9" s="7"/>
      <c r="BU9" s="7"/>
      <c r="BV9" s="7"/>
      <c r="BW9" s="7"/>
      <c r="BX9" s="7"/>
      <c r="BY9" s="7" t="s">
        <v>105</v>
      </c>
      <c r="BZ9" s="7" t="s">
        <v>93</v>
      </c>
      <c r="CA9" s="7" t="s">
        <v>106</v>
      </c>
      <c r="CB9" s="7" t="s">
        <v>102</v>
      </c>
      <c r="CC9" s="7"/>
      <c r="CD9" s="7" t="s">
        <v>107</v>
      </c>
      <c r="CE9" s="7"/>
      <c r="CF9" s="7"/>
      <c r="CG9" s="7" t="b">
        <v>0</v>
      </c>
      <c r="CH9" s="7"/>
      <c r="CI9" s="7"/>
    </row>
    <row r="10" spans="1:87">
      <c r="A10" s="7" t="s">
        <v>87</v>
      </c>
      <c r="B10" s="7" t="s">
        <v>146</v>
      </c>
      <c r="C10" s="7" t="s">
        <v>147</v>
      </c>
      <c r="D10" s="7" t="s">
        <v>90</v>
      </c>
      <c r="E10" s="7" t="s">
        <v>125</v>
      </c>
      <c r="F10" s="7" t="b">
        <v>1</v>
      </c>
      <c r="G10" s="7" t="s">
        <v>92</v>
      </c>
      <c r="H10" s="7" t="s">
        <v>93</v>
      </c>
      <c r="I10" s="7" t="s">
        <v>133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92</v>
      </c>
      <c r="U10" s="7" t="s">
        <v>93</v>
      </c>
      <c r="V10" s="7" t="s">
        <v>95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 t="b">
        <v>0</v>
      </c>
      <c r="AH10" s="7"/>
      <c r="AI10" s="7"/>
      <c r="AJ10" s="7" t="s">
        <v>148</v>
      </c>
      <c r="AK10" s="7" t="s">
        <v>97</v>
      </c>
      <c r="AL10" s="10">
        <v>20000003.859999999</v>
      </c>
      <c r="AM10" s="7" t="s">
        <v>98</v>
      </c>
      <c r="AN10" s="7" t="s">
        <v>140</v>
      </c>
      <c r="AO10" s="7"/>
      <c r="AP10" s="7">
        <v>8</v>
      </c>
      <c r="AQ10" s="7" t="s">
        <v>129</v>
      </c>
      <c r="AR10" s="7" t="s">
        <v>140</v>
      </c>
      <c r="AS10" s="7" t="s">
        <v>93</v>
      </c>
      <c r="AT10" s="7" t="s">
        <v>101</v>
      </c>
      <c r="AU10" s="7" t="s">
        <v>102</v>
      </c>
      <c r="AV10" s="7"/>
      <c r="AW10" s="7"/>
      <c r="AX10" s="7"/>
      <c r="AY10" s="7" t="s">
        <v>103</v>
      </c>
      <c r="AZ10" s="7" t="s">
        <v>149</v>
      </c>
      <c r="BA10" s="7" t="s">
        <v>140</v>
      </c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8">
        <v>44209</v>
      </c>
      <c r="BT10" s="7"/>
      <c r="BU10" s="7"/>
      <c r="BV10" s="7"/>
      <c r="BW10" s="7"/>
      <c r="BX10" s="7"/>
      <c r="BY10" s="7" t="s">
        <v>105</v>
      </c>
      <c r="BZ10" s="7" t="s">
        <v>93</v>
      </c>
      <c r="CA10" s="7" t="s">
        <v>106</v>
      </c>
      <c r="CB10" s="7" t="s">
        <v>102</v>
      </c>
      <c r="CC10" s="7"/>
      <c r="CD10" s="7" t="s">
        <v>107</v>
      </c>
      <c r="CE10" s="7"/>
      <c r="CF10" s="7"/>
      <c r="CG10" s="7" t="b">
        <v>0</v>
      </c>
      <c r="CH10" s="7"/>
      <c r="CI10" s="7"/>
    </row>
    <row r="11" spans="1:87">
      <c r="A11" s="7" t="s">
        <v>87</v>
      </c>
      <c r="B11" s="7" t="s">
        <v>150</v>
      </c>
      <c r="C11" s="7" t="s">
        <v>151</v>
      </c>
      <c r="D11" s="7" t="s">
        <v>90</v>
      </c>
      <c r="E11" s="7" t="s">
        <v>125</v>
      </c>
      <c r="F11" s="7" t="b">
        <v>1</v>
      </c>
      <c r="G11" s="7" t="s">
        <v>92</v>
      </c>
      <c r="H11" s="7" t="s">
        <v>93</v>
      </c>
      <c r="I11" s="7" t="s">
        <v>133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92</v>
      </c>
      <c r="U11" s="7" t="s">
        <v>93</v>
      </c>
      <c r="V11" s="7" t="s">
        <v>95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 t="b">
        <v>0</v>
      </c>
      <c r="AH11" s="7"/>
      <c r="AI11" s="7"/>
      <c r="AJ11" s="7" t="s">
        <v>152</v>
      </c>
      <c r="AK11" s="7" t="s">
        <v>97</v>
      </c>
      <c r="AL11" s="10">
        <v>49999997.5</v>
      </c>
      <c r="AM11" s="7" t="s">
        <v>98</v>
      </c>
      <c r="AN11" s="7" t="s">
        <v>140</v>
      </c>
      <c r="AO11" s="7"/>
      <c r="AP11" s="7">
        <v>8</v>
      </c>
      <c r="AQ11" s="7" t="s">
        <v>129</v>
      </c>
      <c r="AR11" s="7" t="s">
        <v>140</v>
      </c>
      <c r="AS11" s="7" t="s">
        <v>93</v>
      </c>
      <c r="AT11" s="7" t="s">
        <v>101</v>
      </c>
      <c r="AU11" s="7" t="s">
        <v>102</v>
      </c>
      <c r="AV11" s="7"/>
      <c r="AW11" s="7"/>
      <c r="AX11" s="7"/>
      <c r="AY11" s="7" t="s">
        <v>103</v>
      </c>
      <c r="AZ11" s="7" t="s">
        <v>153</v>
      </c>
      <c r="BA11" s="7" t="s">
        <v>140</v>
      </c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8">
        <v>44209</v>
      </c>
      <c r="BT11" s="7"/>
      <c r="BU11" s="7"/>
      <c r="BV11" s="7"/>
      <c r="BW11" s="7"/>
      <c r="BX11" s="7"/>
      <c r="BY11" s="7" t="s">
        <v>105</v>
      </c>
      <c r="BZ11" s="7" t="s">
        <v>93</v>
      </c>
      <c r="CA11" s="7" t="s">
        <v>106</v>
      </c>
      <c r="CB11" s="7" t="s">
        <v>102</v>
      </c>
      <c r="CC11" s="7"/>
      <c r="CD11" s="7" t="s">
        <v>107</v>
      </c>
      <c r="CE11" s="7"/>
      <c r="CF11" s="7"/>
      <c r="CG11" s="7" t="b">
        <v>0</v>
      </c>
      <c r="CH11" s="7"/>
      <c r="CI11" s="7"/>
    </row>
    <row r="12" spans="1:87">
      <c r="A12" s="7" t="s">
        <v>87</v>
      </c>
      <c r="B12" s="7" t="s">
        <v>154</v>
      </c>
      <c r="C12" s="7" t="s">
        <v>155</v>
      </c>
      <c r="D12" s="7" t="s">
        <v>90</v>
      </c>
      <c r="E12" s="7" t="s">
        <v>125</v>
      </c>
      <c r="F12" s="7" t="b">
        <v>1</v>
      </c>
      <c r="G12" s="7" t="s">
        <v>92</v>
      </c>
      <c r="H12" s="7" t="s">
        <v>93</v>
      </c>
      <c r="I12" s="7" t="s">
        <v>133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 t="s">
        <v>92</v>
      </c>
      <c r="U12" s="7" t="s">
        <v>93</v>
      </c>
      <c r="V12" s="7" t="s">
        <v>95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 t="b">
        <v>0</v>
      </c>
      <c r="AH12" s="7"/>
      <c r="AI12" s="7"/>
      <c r="AJ12" s="7" t="s">
        <v>156</v>
      </c>
      <c r="AK12" s="7" t="s">
        <v>97</v>
      </c>
      <c r="AL12" s="10">
        <v>87119657.930000007</v>
      </c>
      <c r="AM12" s="7" t="s">
        <v>98</v>
      </c>
      <c r="AN12" s="7" t="s">
        <v>140</v>
      </c>
      <c r="AO12" s="7"/>
      <c r="AP12" s="7">
        <v>-15</v>
      </c>
      <c r="AQ12" s="7" t="s">
        <v>129</v>
      </c>
      <c r="AR12" s="7" t="s">
        <v>140</v>
      </c>
      <c r="AS12" s="7" t="s">
        <v>93</v>
      </c>
      <c r="AT12" s="7" t="s">
        <v>101</v>
      </c>
      <c r="AU12" s="7" t="s">
        <v>102</v>
      </c>
      <c r="AV12" s="7"/>
      <c r="AW12" s="7"/>
      <c r="AX12" s="7"/>
      <c r="AY12" s="7" t="s">
        <v>103</v>
      </c>
      <c r="AZ12" s="7" t="s">
        <v>157</v>
      </c>
      <c r="BA12" s="7" t="s">
        <v>140</v>
      </c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8">
        <v>44151</v>
      </c>
      <c r="BT12" s="7"/>
      <c r="BU12" s="7"/>
      <c r="BV12" s="7"/>
      <c r="BW12" s="7"/>
      <c r="BX12" s="7"/>
      <c r="BY12" s="7" t="s">
        <v>105</v>
      </c>
      <c r="BZ12" s="7" t="s">
        <v>93</v>
      </c>
      <c r="CA12" s="7" t="s">
        <v>106</v>
      </c>
      <c r="CB12" s="7" t="s">
        <v>102</v>
      </c>
      <c r="CC12" s="7"/>
      <c r="CD12" s="7" t="s">
        <v>107</v>
      </c>
      <c r="CE12" s="7"/>
      <c r="CF12" s="7"/>
      <c r="CG12" s="7" t="b">
        <v>0</v>
      </c>
      <c r="CH12" s="7"/>
      <c r="CI12" s="7"/>
    </row>
    <row r="13" spans="1:87">
      <c r="A13" s="7" t="s">
        <v>87</v>
      </c>
      <c r="B13" s="7" t="s">
        <v>158</v>
      </c>
      <c r="C13" s="7" t="s">
        <v>159</v>
      </c>
      <c r="D13" s="7" t="s">
        <v>90</v>
      </c>
      <c r="E13" s="7" t="s">
        <v>125</v>
      </c>
      <c r="F13" s="7" t="b">
        <v>1</v>
      </c>
      <c r="G13" s="7" t="s">
        <v>92</v>
      </c>
      <c r="H13" s="7" t="s">
        <v>93</v>
      </c>
      <c r="I13" s="7" t="s">
        <v>133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92</v>
      </c>
      <c r="U13" s="7" t="s">
        <v>93</v>
      </c>
      <c r="V13" s="7" t="s">
        <v>138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 t="b">
        <v>0</v>
      </c>
      <c r="AH13" s="7"/>
      <c r="AI13" s="7"/>
      <c r="AJ13" s="7" t="s">
        <v>160</v>
      </c>
      <c r="AK13" s="7" t="s">
        <v>97</v>
      </c>
      <c r="AL13" s="10">
        <v>71906559.980000004</v>
      </c>
      <c r="AM13" s="7" t="s">
        <v>98</v>
      </c>
      <c r="AN13" s="7" t="s">
        <v>140</v>
      </c>
      <c r="AO13" s="7"/>
      <c r="AP13" s="7">
        <v>-15</v>
      </c>
      <c r="AQ13" s="7" t="s">
        <v>129</v>
      </c>
      <c r="AR13" s="7" t="s">
        <v>140</v>
      </c>
      <c r="AS13" s="7" t="s">
        <v>93</v>
      </c>
      <c r="AT13" s="7" t="s">
        <v>101</v>
      </c>
      <c r="AU13" s="7" t="s">
        <v>102</v>
      </c>
      <c r="AV13" s="7"/>
      <c r="AW13" s="7"/>
      <c r="AX13" s="7"/>
      <c r="AY13" s="7" t="s">
        <v>103</v>
      </c>
      <c r="AZ13" s="7" t="s">
        <v>161</v>
      </c>
      <c r="BA13" s="7" t="s">
        <v>140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8">
        <v>44165</v>
      </c>
      <c r="BT13" s="7"/>
      <c r="BU13" s="7"/>
      <c r="BV13" s="7"/>
      <c r="BW13" s="7"/>
      <c r="BX13" s="7"/>
      <c r="BY13" s="7" t="s">
        <v>105</v>
      </c>
      <c r="BZ13" s="7" t="s">
        <v>93</v>
      </c>
      <c r="CA13" s="7" t="s">
        <v>106</v>
      </c>
      <c r="CB13" s="7" t="s">
        <v>102</v>
      </c>
      <c r="CC13" s="7"/>
      <c r="CD13" s="7" t="s">
        <v>107</v>
      </c>
      <c r="CE13" s="7"/>
      <c r="CF13" s="7"/>
      <c r="CG13" s="7" t="b">
        <v>0</v>
      </c>
      <c r="CH13" s="7"/>
      <c r="CI13" s="7"/>
    </row>
    <row r="14" spans="1:87">
      <c r="A14" s="7" t="s">
        <v>87</v>
      </c>
      <c r="B14" s="7" t="s">
        <v>162</v>
      </c>
      <c r="C14" s="7" t="s">
        <v>163</v>
      </c>
      <c r="D14" s="7" t="s">
        <v>90</v>
      </c>
      <c r="E14" s="7" t="s">
        <v>125</v>
      </c>
      <c r="F14" s="7" t="b">
        <v>1</v>
      </c>
      <c r="G14" s="7" t="s">
        <v>92</v>
      </c>
      <c r="H14" s="7" t="s">
        <v>93</v>
      </c>
      <c r="I14" s="7" t="s">
        <v>126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92</v>
      </c>
      <c r="U14" s="7" t="s">
        <v>93</v>
      </c>
      <c r="V14" s="7" t="s">
        <v>95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 t="b">
        <v>0</v>
      </c>
      <c r="AH14" s="7"/>
      <c r="AI14" s="7"/>
      <c r="AJ14" s="7" t="s">
        <v>164</v>
      </c>
      <c r="AK14" s="7" t="s">
        <v>97</v>
      </c>
      <c r="AL14" s="10">
        <v>110821116.95999999</v>
      </c>
      <c r="AM14" s="7" t="s">
        <v>98</v>
      </c>
      <c r="AN14" s="7" t="s">
        <v>140</v>
      </c>
      <c r="AO14" s="7"/>
      <c r="AP14" s="7">
        <v>-13</v>
      </c>
      <c r="AQ14" s="7" t="s">
        <v>129</v>
      </c>
      <c r="AR14" s="7" t="s">
        <v>140</v>
      </c>
      <c r="AS14" s="7" t="s">
        <v>93</v>
      </c>
      <c r="AT14" s="7" t="s">
        <v>101</v>
      </c>
      <c r="AU14" s="7" t="s">
        <v>102</v>
      </c>
      <c r="AV14" s="7"/>
      <c r="AW14" s="7"/>
      <c r="AX14" s="7"/>
      <c r="AY14" s="7" t="s">
        <v>103</v>
      </c>
      <c r="AZ14" s="7" t="s">
        <v>165</v>
      </c>
      <c r="BA14" s="7" t="s">
        <v>140</v>
      </c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8">
        <v>44154</v>
      </c>
      <c r="BT14" s="7"/>
      <c r="BU14" s="7"/>
      <c r="BV14" s="7"/>
      <c r="BW14" s="7"/>
      <c r="BX14" s="7"/>
      <c r="BY14" s="7" t="s">
        <v>105</v>
      </c>
      <c r="BZ14" s="7" t="s">
        <v>93</v>
      </c>
      <c r="CA14" s="7" t="s">
        <v>106</v>
      </c>
      <c r="CB14" s="7" t="s">
        <v>102</v>
      </c>
      <c r="CC14" s="7"/>
      <c r="CD14" s="7" t="s">
        <v>107</v>
      </c>
      <c r="CE14" s="7"/>
      <c r="CF14" s="7"/>
      <c r="CG14" s="7" t="b">
        <v>0</v>
      </c>
      <c r="CH14" s="7"/>
      <c r="CI14" s="7"/>
    </row>
    <row r="15" spans="1:87">
      <c r="A15" s="7" t="s">
        <v>87</v>
      </c>
      <c r="B15" s="7" t="s">
        <v>166</v>
      </c>
      <c r="C15" s="7" t="s">
        <v>167</v>
      </c>
      <c r="D15" s="7" t="s">
        <v>90</v>
      </c>
      <c r="E15" s="7" t="s">
        <v>91</v>
      </c>
      <c r="F15" s="7" t="b">
        <v>1</v>
      </c>
      <c r="G15" s="7" t="s">
        <v>92</v>
      </c>
      <c r="H15" s="7" t="s">
        <v>93</v>
      </c>
      <c r="I15" s="7" t="s">
        <v>168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 t="s">
        <v>92</v>
      </c>
      <c r="U15" s="7" t="s">
        <v>93</v>
      </c>
      <c r="V15" s="7" t="s">
        <v>117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 t="b">
        <v>0</v>
      </c>
      <c r="AH15" s="7"/>
      <c r="AI15" s="7"/>
      <c r="AJ15" s="7" t="s">
        <v>169</v>
      </c>
      <c r="AK15" s="7" t="s">
        <v>97</v>
      </c>
      <c r="AL15" s="7">
        <v>31400000</v>
      </c>
      <c r="AM15" s="7" t="s">
        <v>98</v>
      </c>
      <c r="AN15" s="7" t="s">
        <v>140</v>
      </c>
      <c r="AO15" s="7"/>
      <c r="AP15" s="7">
        <v>-0.54400000000000004</v>
      </c>
      <c r="AQ15" s="7" t="s">
        <v>100</v>
      </c>
      <c r="AR15" s="7" t="s">
        <v>140</v>
      </c>
      <c r="AS15" s="7" t="s">
        <v>93</v>
      </c>
      <c r="AT15" s="7" t="s">
        <v>101</v>
      </c>
      <c r="AU15" s="7" t="s">
        <v>102</v>
      </c>
      <c r="AV15" s="7"/>
      <c r="AW15" s="7"/>
      <c r="AX15" s="7"/>
      <c r="AY15" s="7" t="s">
        <v>103</v>
      </c>
      <c r="AZ15" s="7" t="s">
        <v>170</v>
      </c>
      <c r="BA15" s="7" t="s">
        <v>140</v>
      </c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8">
        <v>44144</v>
      </c>
      <c r="BT15" s="7"/>
      <c r="BU15" s="7"/>
      <c r="BV15" s="7"/>
      <c r="BW15" s="7"/>
      <c r="BX15" s="7"/>
      <c r="BY15" s="7" t="s">
        <v>105</v>
      </c>
      <c r="BZ15" s="7" t="s">
        <v>93</v>
      </c>
      <c r="CA15" s="7" t="s">
        <v>106</v>
      </c>
      <c r="CB15" s="7" t="s">
        <v>102</v>
      </c>
      <c r="CC15" s="7"/>
      <c r="CD15" s="7" t="s">
        <v>107</v>
      </c>
      <c r="CE15" s="7"/>
      <c r="CF15" s="7"/>
      <c r="CG15" s="7" t="b">
        <v>0</v>
      </c>
      <c r="CH15" s="7"/>
      <c r="CI15" s="7"/>
    </row>
    <row r="16" spans="1:87">
      <c r="A16" s="7" t="s">
        <v>87</v>
      </c>
      <c r="B16" s="7" t="s">
        <v>171</v>
      </c>
      <c r="C16" s="7" t="s">
        <v>172</v>
      </c>
      <c r="D16" s="7" t="s">
        <v>90</v>
      </c>
      <c r="E16" s="7" t="s">
        <v>125</v>
      </c>
      <c r="F16" s="7" t="b">
        <v>1</v>
      </c>
      <c r="G16" s="7" t="s">
        <v>92</v>
      </c>
      <c r="H16" s="7" t="s">
        <v>93</v>
      </c>
      <c r="I16" s="7" t="s">
        <v>173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 t="s">
        <v>92</v>
      </c>
      <c r="U16" s="7" t="s">
        <v>93</v>
      </c>
      <c r="V16" s="7" t="s">
        <v>138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 t="b">
        <v>0</v>
      </c>
      <c r="AH16" s="7"/>
      <c r="AI16" s="7"/>
      <c r="AJ16" s="7" t="s">
        <v>174</v>
      </c>
      <c r="AK16" s="7" t="s">
        <v>97</v>
      </c>
      <c r="AL16" s="10">
        <v>61564563.539999999</v>
      </c>
      <c r="AM16" s="7" t="s">
        <v>98</v>
      </c>
      <c r="AN16" s="7" t="s">
        <v>140</v>
      </c>
      <c r="AO16" s="7"/>
      <c r="AP16" s="7">
        <v>-15</v>
      </c>
      <c r="AQ16" s="7" t="s">
        <v>129</v>
      </c>
      <c r="AR16" s="7" t="s">
        <v>140</v>
      </c>
      <c r="AS16" s="7" t="s">
        <v>93</v>
      </c>
      <c r="AT16" s="7" t="s">
        <v>101</v>
      </c>
      <c r="AU16" s="7" t="s">
        <v>102</v>
      </c>
      <c r="AV16" s="7"/>
      <c r="AW16" s="7"/>
      <c r="AX16" s="7"/>
      <c r="AY16" s="7" t="s">
        <v>103</v>
      </c>
      <c r="AZ16" s="7" t="s">
        <v>175</v>
      </c>
      <c r="BA16" s="7" t="s">
        <v>140</v>
      </c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8">
        <v>44165</v>
      </c>
      <c r="BT16" s="7"/>
      <c r="BU16" s="7"/>
      <c r="BV16" s="7"/>
      <c r="BW16" s="7"/>
      <c r="BX16" s="7"/>
      <c r="BY16" s="7" t="s">
        <v>105</v>
      </c>
      <c r="BZ16" s="7" t="s">
        <v>93</v>
      </c>
      <c r="CA16" s="7" t="s">
        <v>106</v>
      </c>
      <c r="CB16" s="7" t="s">
        <v>102</v>
      </c>
      <c r="CC16" s="7"/>
      <c r="CD16" s="7" t="s">
        <v>107</v>
      </c>
      <c r="CE16" s="7"/>
      <c r="CF16" s="7"/>
      <c r="CG16" s="7" t="b">
        <v>0</v>
      </c>
      <c r="CH16" s="7"/>
      <c r="CI16" s="7"/>
    </row>
    <row r="17" spans="1:87">
      <c r="A17" s="7" t="s">
        <v>87</v>
      </c>
      <c r="B17" s="7" t="s">
        <v>176</v>
      </c>
      <c r="C17" s="7" t="s">
        <v>177</v>
      </c>
      <c r="D17" s="7" t="s">
        <v>90</v>
      </c>
      <c r="E17" s="7" t="s">
        <v>91</v>
      </c>
      <c r="F17" s="7" t="b">
        <v>1</v>
      </c>
      <c r="G17" s="7" t="s">
        <v>92</v>
      </c>
      <c r="H17" s="7" t="s">
        <v>93</v>
      </c>
      <c r="I17" s="7" t="s">
        <v>178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92</v>
      </c>
      <c r="U17" s="7" t="s">
        <v>93</v>
      </c>
      <c r="V17" s="7" t="s">
        <v>95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 t="b">
        <v>0</v>
      </c>
      <c r="AH17" s="7"/>
      <c r="AI17" s="7"/>
      <c r="AJ17" s="7" t="s">
        <v>179</v>
      </c>
      <c r="AK17" s="7" t="s">
        <v>97</v>
      </c>
      <c r="AL17" s="7">
        <v>592200000</v>
      </c>
      <c r="AM17" s="7" t="s">
        <v>98</v>
      </c>
      <c r="AN17" s="7" t="s">
        <v>112</v>
      </c>
      <c r="AO17" s="7"/>
      <c r="AP17" s="7">
        <v>-5.7</v>
      </c>
      <c r="AQ17" s="7" t="s">
        <v>100</v>
      </c>
      <c r="AR17" s="7" t="s">
        <v>140</v>
      </c>
      <c r="AS17" s="7" t="s">
        <v>93</v>
      </c>
      <c r="AT17" s="7" t="s">
        <v>101</v>
      </c>
      <c r="AU17" s="7" t="s">
        <v>102</v>
      </c>
      <c r="AV17" s="7"/>
      <c r="AW17" s="7"/>
      <c r="AX17" s="7"/>
      <c r="AY17" s="7" t="s">
        <v>103</v>
      </c>
      <c r="AZ17" s="7" t="s">
        <v>180</v>
      </c>
      <c r="BA17" s="7" t="s">
        <v>140</v>
      </c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8">
        <v>44148</v>
      </c>
      <c r="BT17" s="7"/>
      <c r="BU17" s="7"/>
      <c r="BV17" s="7"/>
      <c r="BW17" s="7"/>
      <c r="BX17" s="7"/>
      <c r="BY17" s="7" t="s">
        <v>105</v>
      </c>
      <c r="BZ17" s="7" t="s">
        <v>93</v>
      </c>
      <c r="CA17" s="7" t="s">
        <v>106</v>
      </c>
      <c r="CB17" s="7" t="s">
        <v>102</v>
      </c>
      <c r="CC17" s="7"/>
      <c r="CD17" s="7" t="s">
        <v>107</v>
      </c>
      <c r="CE17" s="7"/>
      <c r="CF17" s="7"/>
      <c r="CG17" s="7" t="b">
        <v>0</v>
      </c>
      <c r="CH17" s="7"/>
      <c r="CI17" s="7"/>
    </row>
    <row r="18" spans="1:87">
      <c r="A18" s="7" t="s">
        <v>87</v>
      </c>
      <c r="B18" s="7" t="s">
        <v>181</v>
      </c>
      <c r="C18" s="7" t="s">
        <v>182</v>
      </c>
      <c r="D18" s="7" t="s">
        <v>90</v>
      </c>
      <c r="E18" s="7" t="s">
        <v>91</v>
      </c>
      <c r="F18" s="7" t="b">
        <v>1</v>
      </c>
      <c r="G18" s="7" t="s">
        <v>92</v>
      </c>
      <c r="H18" s="7" t="s">
        <v>93</v>
      </c>
      <c r="I18" s="7" t="s">
        <v>94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92</v>
      </c>
      <c r="U18" s="7" t="s">
        <v>93</v>
      </c>
      <c r="V18" s="7" t="s">
        <v>95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 t="b">
        <v>0</v>
      </c>
      <c r="AH18" s="7"/>
      <c r="AI18" s="7"/>
      <c r="AJ18" s="7" t="s">
        <v>183</v>
      </c>
      <c r="AK18" s="7" t="s">
        <v>97</v>
      </c>
      <c r="AL18" s="7">
        <v>48160000</v>
      </c>
      <c r="AM18" s="7" t="s">
        <v>98</v>
      </c>
      <c r="AN18" s="7" t="s">
        <v>99</v>
      </c>
      <c r="AO18" s="7"/>
      <c r="AP18" s="7">
        <v>0</v>
      </c>
      <c r="AQ18" s="7" t="s">
        <v>100</v>
      </c>
      <c r="AR18" s="7" t="s">
        <v>99</v>
      </c>
      <c r="AS18" s="7" t="s">
        <v>93</v>
      </c>
      <c r="AT18" s="7" t="s">
        <v>101</v>
      </c>
      <c r="AU18" s="7" t="s">
        <v>102</v>
      </c>
      <c r="AV18" s="7"/>
      <c r="AW18" s="7"/>
      <c r="AX18" s="7"/>
      <c r="AY18" s="7" t="s">
        <v>103</v>
      </c>
      <c r="AZ18" s="7" t="s">
        <v>184</v>
      </c>
      <c r="BA18" s="7" t="s">
        <v>99</v>
      </c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8">
        <v>44152</v>
      </c>
      <c r="BT18" s="7"/>
      <c r="BU18" s="7"/>
      <c r="BV18" s="7"/>
      <c r="BW18" s="7"/>
      <c r="BX18" s="7"/>
      <c r="BY18" s="7" t="s">
        <v>105</v>
      </c>
      <c r="BZ18" s="7" t="s">
        <v>93</v>
      </c>
      <c r="CA18" s="7" t="s">
        <v>106</v>
      </c>
      <c r="CB18" s="7" t="s">
        <v>102</v>
      </c>
      <c r="CC18" s="7"/>
      <c r="CD18" s="7" t="s">
        <v>107</v>
      </c>
      <c r="CE18" s="7"/>
      <c r="CF18" s="7"/>
      <c r="CG18" s="7" t="b">
        <v>0</v>
      </c>
      <c r="CH18" s="7"/>
      <c r="CI18" s="7"/>
    </row>
    <row r="19" spans="1:87">
      <c r="A19" s="7" t="s">
        <v>87</v>
      </c>
      <c r="B19" s="7" t="s">
        <v>185</v>
      </c>
      <c r="C19" s="7" t="s">
        <v>186</v>
      </c>
      <c r="D19" s="7" t="s">
        <v>90</v>
      </c>
      <c r="E19" s="7" t="s">
        <v>91</v>
      </c>
      <c r="F19" s="7" t="b">
        <v>1</v>
      </c>
      <c r="G19" s="7" t="s">
        <v>92</v>
      </c>
      <c r="H19" s="7" t="s">
        <v>93</v>
      </c>
      <c r="I19" s="7" t="s">
        <v>122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92</v>
      </c>
      <c r="U19" s="7" t="s">
        <v>93</v>
      </c>
      <c r="V19" s="7" t="s">
        <v>116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 t="b">
        <v>0</v>
      </c>
      <c r="AH19" s="7"/>
      <c r="AI19" s="7"/>
      <c r="AJ19" s="7" t="s">
        <v>183</v>
      </c>
      <c r="AK19" s="7" t="s">
        <v>97</v>
      </c>
      <c r="AL19" s="7">
        <v>221536000</v>
      </c>
      <c r="AM19" s="7" t="s">
        <v>98</v>
      </c>
      <c r="AN19" s="7" t="s">
        <v>99</v>
      </c>
      <c r="AO19" s="7"/>
      <c r="AP19" s="7">
        <v>0</v>
      </c>
      <c r="AQ19" s="7" t="s">
        <v>100</v>
      </c>
      <c r="AR19" s="7" t="s">
        <v>99</v>
      </c>
      <c r="AS19" s="7" t="s">
        <v>93</v>
      </c>
      <c r="AT19" s="7" t="s">
        <v>101</v>
      </c>
      <c r="AU19" s="7" t="s">
        <v>102</v>
      </c>
      <c r="AV19" s="7"/>
      <c r="AW19" s="7"/>
      <c r="AX19" s="7"/>
      <c r="AY19" s="7" t="s">
        <v>103</v>
      </c>
      <c r="AZ19" s="7" t="s">
        <v>184</v>
      </c>
      <c r="BA19" s="7" t="s">
        <v>99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8">
        <v>44152</v>
      </c>
      <c r="BT19" s="7"/>
      <c r="BU19" s="7"/>
      <c r="BV19" s="7"/>
      <c r="BW19" s="7"/>
      <c r="BX19" s="7"/>
      <c r="BY19" s="7" t="s">
        <v>105</v>
      </c>
      <c r="BZ19" s="7" t="s">
        <v>93</v>
      </c>
      <c r="CA19" s="7" t="s">
        <v>106</v>
      </c>
      <c r="CB19" s="7" t="s">
        <v>102</v>
      </c>
      <c r="CC19" s="7"/>
      <c r="CD19" s="7" t="s">
        <v>107</v>
      </c>
      <c r="CE19" s="7"/>
      <c r="CF19" s="7"/>
      <c r="CG19" s="7" t="b">
        <v>0</v>
      </c>
      <c r="CH19" s="7"/>
      <c r="CI19" s="7"/>
    </row>
    <row r="20" spans="1:87">
      <c r="A20" s="7" t="s">
        <v>87</v>
      </c>
      <c r="B20" s="7" t="s">
        <v>187</v>
      </c>
      <c r="C20" s="7" t="s">
        <v>188</v>
      </c>
      <c r="D20" s="7" t="s">
        <v>90</v>
      </c>
      <c r="E20" s="7" t="s">
        <v>125</v>
      </c>
      <c r="F20" s="7" t="b">
        <v>1</v>
      </c>
      <c r="G20" s="7" t="s">
        <v>92</v>
      </c>
      <c r="H20" s="7" t="s">
        <v>93</v>
      </c>
      <c r="I20" s="7" t="s">
        <v>133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 t="s">
        <v>92</v>
      </c>
      <c r="U20" s="7" t="s">
        <v>93</v>
      </c>
      <c r="V20" s="7" t="s">
        <v>95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 t="b">
        <v>0</v>
      </c>
      <c r="AH20" s="7"/>
      <c r="AI20" s="7"/>
      <c r="AJ20" s="7" t="s">
        <v>189</v>
      </c>
      <c r="AK20" s="7" t="s">
        <v>97</v>
      </c>
      <c r="AL20" s="7">
        <v>80013956</v>
      </c>
      <c r="AM20" s="7" t="s">
        <v>98</v>
      </c>
      <c r="AN20" s="7" t="s">
        <v>128</v>
      </c>
      <c r="AO20" s="7"/>
      <c r="AP20" s="7">
        <v>-15</v>
      </c>
      <c r="AQ20" s="7" t="s">
        <v>129</v>
      </c>
      <c r="AR20" s="7" t="s">
        <v>128</v>
      </c>
      <c r="AS20" s="7" t="s">
        <v>93</v>
      </c>
      <c r="AT20" s="7" t="s">
        <v>101</v>
      </c>
      <c r="AU20" s="7" t="s">
        <v>102</v>
      </c>
      <c r="AV20" s="7"/>
      <c r="AW20" s="7"/>
      <c r="AX20" s="7"/>
      <c r="AY20" s="7" t="s">
        <v>103</v>
      </c>
      <c r="AZ20" s="7" t="s">
        <v>190</v>
      </c>
      <c r="BA20" s="7" t="s">
        <v>128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8">
        <v>44174</v>
      </c>
      <c r="BT20" s="7"/>
      <c r="BU20" s="7"/>
      <c r="BV20" s="7"/>
      <c r="BW20" s="7"/>
      <c r="BX20" s="7"/>
      <c r="BY20" s="7" t="s">
        <v>105</v>
      </c>
      <c r="BZ20" s="7" t="s">
        <v>93</v>
      </c>
      <c r="CA20" s="7" t="s">
        <v>106</v>
      </c>
      <c r="CB20" s="7" t="s">
        <v>102</v>
      </c>
      <c r="CC20" s="7"/>
      <c r="CD20" s="7" t="s">
        <v>107</v>
      </c>
      <c r="CE20" s="7"/>
      <c r="CF20" s="7"/>
      <c r="CG20" s="7" t="b">
        <v>0</v>
      </c>
      <c r="CH20" s="7"/>
      <c r="CI20" s="7"/>
    </row>
    <row r="21" spans="1:87">
      <c r="A21" s="7" t="s">
        <v>87</v>
      </c>
      <c r="B21" s="7" t="s">
        <v>191</v>
      </c>
      <c r="C21" s="7" t="s">
        <v>192</v>
      </c>
      <c r="D21" s="7" t="s">
        <v>90</v>
      </c>
      <c r="E21" s="7" t="s">
        <v>125</v>
      </c>
      <c r="F21" s="7" t="b">
        <v>1</v>
      </c>
      <c r="G21" s="7" t="s">
        <v>92</v>
      </c>
      <c r="H21" s="7" t="s">
        <v>93</v>
      </c>
      <c r="I21" s="7" t="s">
        <v>126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 t="s">
        <v>92</v>
      </c>
      <c r="U21" s="7" t="s">
        <v>93</v>
      </c>
      <c r="V21" s="7" t="s">
        <v>95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 t="b">
        <v>0</v>
      </c>
      <c r="AH21" s="7"/>
      <c r="AI21" s="7"/>
      <c r="AJ21" s="7" t="s">
        <v>193</v>
      </c>
      <c r="AK21" s="7" t="s">
        <v>97</v>
      </c>
      <c r="AL21" s="7">
        <v>152253534.22</v>
      </c>
      <c r="AM21" s="7" t="s">
        <v>98</v>
      </c>
      <c r="AN21" s="7" t="s">
        <v>128</v>
      </c>
      <c r="AO21" s="7"/>
      <c r="AP21" s="7">
        <v>-15</v>
      </c>
      <c r="AQ21" s="7" t="s">
        <v>129</v>
      </c>
      <c r="AR21" s="7" t="s">
        <v>128</v>
      </c>
      <c r="AS21" s="7" t="s">
        <v>93</v>
      </c>
      <c r="AT21" s="7" t="s">
        <v>101</v>
      </c>
      <c r="AU21" s="7" t="s">
        <v>102</v>
      </c>
      <c r="AV21" s="7"/>
      <c r="AW21" s="7"/>
      <c r="AX21" s="7"/>
      <c r="AY21" s="7" t="s">
        <v>103</v>
      </c>
      <c r="AZ21" s="7" t="s">
        <v>194</v>
      </c>
      <c r="BA21" s="7" t="s">
        <v>128</v>
      </c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8">
        <v>44174</v>
      </c>
      <c r="BT21" s="7"/>
      <c r="BU21" s="7"/>
      <c r="BV21" s="7"/>
      <c r="BW21" s="7"/>
      <c r="BX21" s="7"/>
      <c r="BY21" s="7" t="s">
        <v>105</v>
      </c>
      <c r="BZ21" s="7" t="s">
        <v>93</v>
      </c>
      <c r="CA21" s="7" t="s">
        <v>106</v>
      </c>
      <c r="CB21" s="7" t="s">
        <v>102</v>
      </c>
      <c r="CC21" s="7"/>
      <c r="CD21" s="7" t="s">
        <v>107</v>
      </c>
      <c r="CE21" s="7"/>
      <c r="CF21" s="7"/>
      <c r="CG21" s="7" t="b">
        <v>0</v>
      </c>
      <c r="CH21" s="7"/>
      <c r="CI21" s="7"/>
    </row>
    <row r="22" spans="1:87">
      <c r="A22" s="7" t="s">
        <v>87</v>
      </c>
      <c r="B22" s="7" t="s">
        <v>195</v>
      </c>
      <c r="C22" s="7" t="s">
        <v>196</v>
      </c>
      <c r="D22" s="7" t="s">
        <v>90</v>
      </c>
      <c r="E22" s="7" t="s">
        <v>91</v>
      </c>
      <c r="F22" s="7" t="b">
        <v>1</v>
      </c>
      <c r="G22" s="7" t="s">
        <v>92</v>
      </c>
      <c r="H22" s="7" t="s">
        <v>93</v>
      </c>
      <c r="I22" s="7" t="s">
        <v>126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92</v>
      </c>
      <c r="U22" s="7" t="s">
        <v>93</v>
      </c>
      <c r="V22" s="7" t="s">
        <v>117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 t="b">
        <v>0</v>
      </c>
      <c r="AH22" s="7"/>
      <c r="AI22" s="7"/>
      <c r="AJ22" s="7" t="s">
        <v>197</v>
      </c>
      <c r="AK22" s="7" t="s">
        <v>97</v>
      </c>
      <c r="AL22" s="7">
        <v>213600000</v>
      </c>
      <c r="AM22" s="7" t="s">
        <v>98</v>
      </c>
      <c r="AN22" s="7" t="s">
        <v>99</v>
      </c>
      <c r="AO22" s="7"/>
      <c r="AP22" s="7">
        <v>0.34899999999999998</v>
      </c>
      <c r="AQ22" s="7" t="s">
        <v>100</v>
      </c>
      <c r="AR22" s="7" t="s">
        <v>99</v>
      </c>
      <c r="AS22" s="7" t="s">
        <v>93</v>
      </c>
      <c r="AT22" s="7" t="s">
        <v>101</v>
      </c>
      <c r="AU22" s="7" t="s">
        <v>102</v>
      </c>
      <c r="AV22" s="7"/>
      <c r="AW22" s="7"/>
      <c r="AX22" s="7"/>
      <c r="AY22" s="7" t="s">
        <v>103</v>
      </c>
      <c r="AZ22" s="7" t="s">
        <v>198</v>
      </c>
      <c r="BA22" s="7" t="s">
        <v>99</v>
      </c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8">
        <v>44153</v>
      </c>
      <c r="BT22" s="7"/>
      <c r="BU22" s="7"/>
      <c r="BV22" s="7"/>
      <c r="BW22" s="7"/>
      <c r="BX22" s="7"/>
      <c r="BY22" s="7" t="s">
        <v>105</v>
      </c>
      <c r="BZ22" s="7" t="s">
        <v>93</v>
      </c>
      <c r="CA22" s="7" t="s">
        <v>106</v>
      </c>
      <c r="CB22" s="7" t="s">
        <v>102</v>
      </c>
      <c r="CC22" s="7"/>
      <c r="CD22" s="7" t="s">
        <v>107</v>
      </c>
      <c r="CE22" s="7"/>
      <c r="CF22" s="7"/>
      <c r="CG22" s="7" t="b">
        <v>0</v>
      </c>
      <c r="CH22" s="7"/>
      <c r="CI22" s="7"/>
    </row>
    <row r="23" spans="1:87">
      <c r="A23" s="7" t="s">
        <v>87</v>
      </c>
      <c r="B23" s="7" t="s">
        <v>199</v>
      </c>
      <c r="C23" s="7" t="s">
        <v>200</v>
      </c>
      <c r="D23" s="7" t="s">
        <v>90</v>
      </c>
      <c r="E23" s="7" t="s">
        <v>91</v>
      </c>
      <c r="F23" s="7" t="b">
        <v>1</v>
      </c>
      <c r="G23" s="7" t="s">
        <v>92</v>
      </c>
      <c r="H23" s="7" t="s">
        <v>93</v>
      </c>
      <c r="I23" s="7" t="s">
        <v>201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 t="s">
        <v>92</v>
      </c>
      <c r="U23" s="7" t="s">
        <v>93</v>
      </c>
      <c r="V23" s="7" t="s">
        <v>117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 t="b">
        <v>0</v>
      </c>
      <c r="AH23" s="7"/>
      <c r="AI23" s="7"/>
      <c r="AJ23" s="7" t="s">
        <v>202</v>
      </c>
      <c r="AK23" s="7" t="s">
        <v>97</v>
      </c>
      <c r="AL23" s="7">
        <v>356000000</v>
      </c>
      <c r="AM23" s="7" t="s">
        <v>98</v>
      </c>
      <c r="AN23" s="7" t="s">
        <v>99</v>
      </c>
      <c r="AO23" s="7"/>
      <c r="AP23" s="7">
        <v>0.34899999999999998</v>
      </c>
      <c r="AQ23" s="7" t="s">
        <v>100</v>
      </c>
      <c r="AR23" s="7" t="s">
        <v>99</v>
      </c>
      <c r="AS23" s="7" t="s">
        <v>93</v>
      </c>
      <c r="AT23" s="7" t="s">
        <v>101</v>
      </c>
      <c r="AU23" s="7" t="s">
        <v>102</v>
      </c>
      <c r="AV23" s="7"/>
      <c r="AW23" s="7"/>
      <c r="AX23" s="7"/>
      <c r="AY23" s="7" t="s">
        <v>103</v>
      </c>
      <c r="AZ23" s="7" t="s">
        <v>198</v>
      </c>
      <c r="BA23" s="7" t="s">
        <v>99</v>
      </c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8">
        <v>44153</v>
      </c>
      <c r="BT23" s="7"/>
      <c r="BU23" s="7"/>
      <c r="BV23" s="7"/>
      <c r="BW23" s="7"/>
      <c r="BX23" s="7"/>
      <c r="BY23" s="7" t="s">
        <v>105</v>
      </c>
      <c r="BZ23" s="7" t="s">
        <v>93</v>
      </c>
      <c r="CA23" s="7" t="s">
        <v>106</v>
      </c>
      <c r="CB23" s="7" t="s">
        <v>102</v>
      </c>
      <c r="CC23" s="7"/>
      <c r="CD23" s="7" t="s">
        <v>107</v>
      </c>
      <c r="CE23" s="7"/>
      <c r="CF23" s="7"/>
      <c r="CG23" s="7" t="b">
        <v>0</v>
      </c>
      <c r="CH23" s="7"/>
      <c r="CI23" s="7"/>
    </row>
    <row r="24" spans="1:87">
      <c r="A24" s="7" t="s">
        <v>87</v>
      </c>
      <c r="B24" s="7" t="s">
        <v>203</v>
      </c>
      <c r="C24" s="7" t="s">
        <v>204</v>
      </c>
      <c r="D24" s="7" t="s">
        <v>90</v>
      </c>
      <c r="E24" s="7" t="s">
        <v>91</v>
      </c>
      <c r="F24" s="7" t="b">
        <v>1</v>
      </c>
      <c r="G24" s="7" t="s">
        <v>92</v>
      </c>
      <c r="H24" s="7" t="s">
        <v>93</v>
      </c>
      <c r="I24" s="7" t="s">
        <v>178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 t="s">
        <v>92</v>
      </c>
      <c r="U24" s="7" t="s">
        <v>93</v>
      </c>
      <c r="V24" s="7" t="s">
        <v>117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 t="b">
        <v>0</v>
      </c>
      <c r="AH24" s="7"/>
      <c r="AI24" s="7"/>
      <c r="AJ24" s="7" t="s">
        <v>205</v>
      </c>
      <c r="AK24" s="7" t="s">
        <v>97</v>
      </c>
      <c r="AL24" s="7">
        <v>163000000</v>
      </c>
      <c r="AM24" s="7" t="s">
        <v>98</v>
      </c>
      <c r="AN24" s="7" t="s">
        <v>99</v>
      </c>
      <c r="AO24" s="7"/>
      <c r="AP24" s="7">
        <v>0.23</v>
      </c>
      <c r="AQ24" s="7" t="s">
        <v>100</v>
      </c>
      <c r="AR24" s="7" t="s">
        <v>99</v>
      </c>
      <c r="AS24" s="7" t="s">
        <v>93</v>
      </c>
      <c r="AT24" s="7" t="s">
        <v>101</v>
      </c>
      <c r="AU24" s="7" t="s">
        <v>102</v>
      </c>
      <c r="AV24" s="7"/>
      <c r="AW24" s="7"/>
      <c r="AX24" s="7"/>
      <c r="AY24" s="7" t="s">
        <v>103</v>
      </c>
      <c r="AZ24" s="7" t="s">
        <v>206</v>
      </c>
      <c r="BA24" s="7" t="s">
        <v>99</v>
      </c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8">
        <v>44155</v>
      </c>
      <c r="BT24" s="7"/>
      <c r="BU24" s="7"/>
      <c r="BV24" s="7"/>
      <c r="BW24" s="7"/>
      <c r="BX24" s="7"/>
      <c r="BY24" s="7" t="s">
        <v>105</v>
      </c>
      <c r="BZ24" s="7" t="s">
        <v>93</v>
      </c>
      <c r="CA24" s="7" t="s">
        <v>106</v>
      </c>
      <c r="CB24" s="7" t="s">
        <v>102</v>
      </c>
      <c r="CC24" s="7"/>
      <c r="CD24" s="7" t="s">
        <v>107</v>
      </c>
      <c r="CE24" s="7"/>
      <c r="CF24" s="7"/>
      <c r="CG24" s="7" t="b">
        <v>0</v>
      </c>
      <c r="CH24" s="7"/>
      <c r="CI24" s="7"/>
    </row>
    <row r="25" spans="1:87">
      <c r="A25" s="7" t="s">
        <v>87</v>
      </c>
      <c r="B25" s="7" t="s">
        <v>207</v>
      </c>
      <c r="C25" s="7" t="s">
        <v>208</v>
      </c>
      <c r="D25" s="7" t="s">
        <v>90</v>
      </c>
      <c r="E25" s="7" t="s">
        <v>91</v>
      </c>
      <c r="F25" s="7" t="b">
        <v>1</v>
      </c>
      <c r="G25" s="7" t="s">
        <v>92</v>
      </c>
      <c r="H25" s="7" t="s">
        <v>93</v>
      </c>
      <c r="I25" s="7" t="s">
        <v>209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92</v>
      </c>
      <c r="U25" s="7" t="s">
        <v>93</v>
      </c>
      <c r="V25" s="7" t="s">
        <v>116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 t="b">
        <v>0</v>
      </c>
      <c r="AH25" s="7"/>
      <c r="AI25" s="7"/>
      <c r="AJ25" s="7" t="s">
        <v>210</v>
      </c>
      <c r="AK25" s="7" t="s">
        <v>97</v>
      </c>
      <c r="AL25" s="7">
        <v>2195000000</v>
      </c>
      <c r="AM25" s="7" t="s">
        <v>98</v>
      </c>
      <c r="AN25" s="7" t="s">
        <v>112</v>
      </c>
      <c r="AO25" s="7"/>
      <c r="AP25" s="7">
        <v>-6.8000000000000005E-2</v>
      </c>
      <c r="AQ25" s="7" t="s">
        <v>100</v>
      </c>
      <c r="AR25" s="7" t="s">
        <v>112</v>
      </c>
      <c r="AS25" s="7" t="s">
        <v>93</v>
      </c>
      <c r="AT25" s="7" t="s">
        <v>101</v>
      </c>
      <c r="AU25" s="7" t="s">
        <v>102</v>
      </c>
      <c r="AV25" s="7"/>
      <c r="AW25" s="7"/>
      <c r="AX25" s="7"/>
      <c r="AY25" s="7" t="s">
        <v>103</v>
      </c>
      <c r="AZ25" s="7" t="s">
        <v>211</v>
      </c>
      <c r="BA25" s="7" t="s">
        <v>112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>
        <v>44166</v>
      </c>
      <c r="BT25" s="7"/>
      <c r="BU25" s="7"/>
      <c r="BV25" s="7"/>
      <c r="BW25" s="7"/>
      <c r="BX25" s="7"/>
      <c r="BY25" s="7" t="s">
        <v>105</v>
      </c>
      <c r="BZ25" s="7" t="s">
        <v>93</v>
      </c>
      <c r="CA25" s="7" t="s">
        <v>106</v>
      </c>
      <c r="CB25" s="7" t="s">
        <v>102</v>
      </c>
      <c r="CC25" s="7"/>
      <c r="CD25" s="7" t="s">
        <v>107</v>
      </c>
      <c r="CE25" s="7"/>
      <c r="CF25" s="7"/>
      <c r="CG25" s="7" t="b">
        <v>0</v>
      </c>
      <c r="CH25" s="7"/>
      <c r="CI25" s="7"/>
    </row>
    <row r="26" spans="1:87">
      <c r="A26" s="7" t="s">
        <v>87</v>
      </c>
      <c r="B26" s="7" t="s">
        <v>212</v>
      </c>
      <c r="C26" s="7" t="s">
        <v>213</v>
      </c>
      <c r="D26" s="7" t="s">
        <v>90</v>
      </c>
      <c r="E26" s="7" t="s">
        <v>125</v>
      </c>
      <c r="F26" s="7" t="b">
        <v>1</v>
      </c>
      <c r="G26" s="7" t="s">
        <v>92</v>
      </c>
      <c r="H26" s="7" t="s">
        <v>93</v>
      </c>
      <c r="I26" s="7" t="s">
        <v>126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 t="s">
        <v>92</v>
      </c>
      <c r="U26" s="7" t="s">
        <v>93</v>
      </c>
      <c r="V26" s="7" t="s">
        <v>95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 t="b">
        <v>0</v>
      </c>
      <c r="AH26" s="7"/>
      <c r="AI26" s="7"/>
      <c r="AJ26" s="7" t="s">
        <v>214</v>
      </c>
      <c r="AK26" s="7" t="s">
        <v>97</v>
      </c>
      <c r="AL26" s="10">
        <v>107814919.8</v>
      </c>
      <c r="AM26" s="7" t="s">
        <v>98</v>
      </c>
      <c r="AN26" s="7" t="s">
        <v>140</v>
      </c>
      <c r="AO26" s="7"/>
      <c r="AP26" s="7">
        <v>-13</v>
      </c>
      <c r="AQ26" s="7" t="s">
        <v>129</v>
      </c>
      <c r="AR26" s="7" t="s">
        <v>140</v>
      </c>
      <c r="AS26" s="7" t="s">
        <v>93</v>
      </c>
      <c r="AT26" s="7" t="s">
        <v>101</v>
      </c>
      <c r="AU26" s="7" t="s">
        <v>102</v>
      </c>
      <c r="AV26" s="7"/>
      <c r="AW26" s="7"/>
      <c r="AX26" s="7"/>
      <c r="AY26" s="7" t="s">
        <v>103</v>
      </c>
      <c r="AZ26" s="7" t="s">
        <v>215</v>
      </c>
      <c r="BA26" s="7" t="s">
        <v>140</v>
      </c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8">
        <v>44186</v>
      </c>
      <c r="BT26" s="7"/>
      <c r="BU26" s="7"/>
      <c r="BV26" s="7"/>
      <c r="BW26" s="7"/>
      <c r="BX26" s="7"/>
      <c r="BY26" s="7" t="s">
        <v>105</v>
      </c>
      <c r="BZ26" s="7" t="s">
        <v>93</v>
      </c>
      <c r="CA26" s="7" t="s">
        <v>106</v>
      </c>
      <c r="CB26" s="7" t="s">
        <v>102</v>
      </c>
      <c r="CC26" s="7"/>
      <c r="CD26" s="7" t="s">
        <v>107</v>
      </c>
      <c r="CE26" s="7"/>
      <c r="CF26" s="7"/>
      <c r="CG26" s="7" t="b">
        <v>0</v>
      </c>
      <c r="CH26" s="7"/>
      <c r="CI26" s="7"/>
    </row>
    <row r="27" spans="1:87">
      <c r="A27" s="7" t="s">
        <v>87</v>
      </c>
      <c r="B27" s="7" t="s">
        <v>216</v>
      </c>
      <c r="C27" s="7" t="s">
        <v>217</v>
      </c>
      <c r="D27" s="7" t="s">
        <v>90</v>
      </c>
      <c r="E27" s="7" t="s">
        <v>125</v>
      </c>
      <c r="F27" s="7" t="b">
        <v>1</v>
      </c>
      <c r="G27" s="7" t="s">
        <v>92</v>
      </c>
      <c r="H27" s="7" t="s">
        <v>93</v>
      </c>
      <c r="I27" s="7" t="s">
        <v>173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 t="s">
        <v>92</v>
      </c>
      <c r="U27" s="7" t="s">
        <v>93</v>
      </c>
      <c r="V27" s="7" t="s">
        <v>95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 t="b">
        <v>0</v>
      </c>
      <c r="AH27" s="7"/>
      <c r="AI27" s="7"/>
      <c r="AJ27" s="7" t="s">
        <v>218</v>
      </c>
      <c r="AK27" s="7" t="s">
        <v>97</v>
      </c>
      <c r="AL27" s="10">
        <v>67202575.969999999</v>
      </c>
      <c r="AM27" s="7" t="s">
        <v>98</v>
      </c>
      <c r="AN27" s="7" t="s">
        <v>140</v>
      </c>
      <c r="AO27" s="7"/>
      <c r="AP27" s="7">
        <v>-13</v>
      </c>
      <c r="AQ27" s="7" t="s">
        <v>129</v>
      </c>
      <c r="AR27" s="7" t="s">
        <v>140</v>
      </c>
      <c r="AS27" s="7" t="s">
        <v>93</v>
      </c>
      <c r="AT27" s="7" t="s">
        <v>101</v>
      </c>
      <c r="AU27" s="7" t="s">
        <v>102</v>
      </c>
      <c r="AV27" s="7"/>
      <c r="AW27" s="7"/>
      <c r="AX27" s="7"/>
      <c r="AY27" s="7" t="s">
        <v>103</v>
      </c>
      <c r="AZ27" s="7" t="s">
        <v>219</v>
      </c>
      <c r="BA27" s="7" t="s">
        <v>140</v>
      </c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8">
        <v>44181</v>
      </c>
      <c r="BT27" s="7"/>
      <c r="BU27" s="7"/>
      <c r="BV27" s="7"/>
      <c r="BW27" s="7"/>
      <c r="BX27" s="7"/>
      <c r="BY27" s="7" t="s">
        <v>105</v>
      </c>
      <c r="BZ27" s="7" t="s">
        <v>93</v>
      </c>
      <c r="CA27" s="7" t="s">
        <v>106</v>
      </c>
      <c r="CB27" s="7" t="s">
        <v>102</v>
      </c>
      <c r="CC27" s="7"/>
      <c r="CD27" s="7" t="s">
        <v>107</v>
      </c>
      <c r="CE27" s="7"/>
      <c r="CF27" s="7"/>
      <c r="CG27" s="7" t="b">
        <v>0</v>
      </c>
      <c r="CH27" s="7"/>
      <c r="CI27" s="7"/>
    </row>
    <row r="28" spans="1:87">
      <c r="A28" s="7" t="s">
        <v>87</v>
      </c>
      <c r="B28" s="7" t="s">
        <v>220</v>
      </c>
      <c r="C28" s="7" t="s">
        <v>221</v>
      </c>
      <c r="D28" s="7" t="s">
        <v>90</v>
      </c>
      <c r="E28" s="7" t="s">
        <v>91</v>
      </c>
      <c r="F28" s="7" t="b">
        <v>1</v>
      </c>
      <c r="G28" s="7" t="s">
        <v>92</v>
      </c>
      <c r="H28" s="7" t="s">
        <v>93</v>
      </c>
      <c r="I28" s="7" t="s">
        <v>168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92</v>
      </c>
      <c r="U28" s="7" t="s">
        <v>93</v>
      </c>
      <c r="V28" s="7" t="s">
        <v>117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 t="b">
        <v>0</v>
      </c>
      <c r="AH28" s="7"/>
      <c r="AI28" s="7"/>
      <c r="AJ28" s="7" t="s">
        <v>222</v>
      </c>
      <c r="AK28" s="7" t="s">
        <v>97</v>
      </c>
      <c r="AL28" s="7">
        <v>117440000</v>
      </c>
      <c r="AM28" s="7" t="s">
        <v>98</v>
      </c>
      <c r="AN28" s="7" t="s">
        <v>112</v>
      </c>
      <c r="AO28" s="7"/>
      <c r="AP28" s="7">
        <v>-6.7000000000000004E-2</v>
      </c>
      <c r="AQ28" s="7" t="s">
        <v>100</v>
      </c>
      <c r="AR28" s="7" t="s">
        <v>112</v>
      </c>
      <c r="AS28" s="7" t="s">
        <v>93</v>
      </c>
      <c r="AT28" s="7" t="s">
        <v>101</v>
      </c>
      <c r="AU28" s="7" t="s">
        <v>102</v>
      </c>
      <c r="AV28" s="7"/>
      <c r="AW28" s="7"/>
      <c r="AX28" s="7"/>
      <c r="AY28" s="7" t="s">
        <v>103</v>
      </c>
      <c r="AZ28" s="7" t="s">
        <v>211</v>
      </c>
      <c r="BA28" s="7" t="s">
        <v>112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8">
        <v>44174</v>
      </c>
      <c r="BT28" s="7"/>
      <c r="BU28" s="7"/>
      <c r="BV28" s="7"/>
      <c r="BW28" s="7"/>
      <c r="BX28" s="7"/>
      <c r="BY28" s="7" t="s">
        <v>105</v>
      </c>
      <c r="BZ28" s="7" t="s">
        <v>93</v>
      </c>
      <c r="CA28" s="7" t="s">
        <v>106</v>
      </c>
      <c r="CB28" s="7" t="s">
        <v>102</v>
      </c>
      <c r="CC28" s="7"/>
      <c r="CD28" s="7" t="s">
        <v>107</v>
      </c>
      <c r="CE28" s="7"/>
      <c r="CF28" s="7"/>
      <c r="CG28" s="7" t="b">
        <v>0</v>
      </c>
      <c r="CH28" s="7"/>
      <c r="CI28" s="7"/>
    </row>
    <row r="29" spans="1:87">
      <c r="A29" s="7" t="s">
        <v>87</v>
      </c>
      <c r="B29" s="7" t="s">
        <v>223</v>
      </c>
      <c r="C29" s="7" t="s">
        <v>224</v>
      </c>
      <c r="D29" s="7" t="s">
        <v>90</v>
      </c>
      <c r="E29" s="7" t="s">
        <v>125</v>
      </c>
      <c r="F29" s="7" t="b">
        <v>1</v>
      </c>
      <c r="G29" s="7" t="s">
        <v>92</v>
      </c>
      <c r="H29" s="7" t="s">
        <v>93</v>
      </c>
      <c r="I29" s="7" t="s">
        <v>126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92</v>
      </c>
      <c r="U29" s="7" t="s">
        <v>93</v>
      </c>
      <c r="V29" s="7" t="s">
        <v>138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 t="b">
        <v>0</v>
      </c>
      <c r="AH29" s="7"/>
      <c r="AI29" s="7"/>
      <c r="AJ29" s="7" t="s">
        <v>225</v>
      </c>
      <c r="AK29" s="7" t="s">
        <v>97</v>
      </c>
      <c r="AL29" s="10">
        <v>63389895.729999997</v>
      </c>
      <c r="AM29" s="7" t="s">
        <v>98</v>
      </c>
      <c r="AN29" s="7" t="s">
        <v>140</v>
      </c>
      <c r="AO29" s="7"/>
      <c r="AP29" s="7">
        <v>-15</v>
      </c>
      <c r="AQ29" s="7" t="s">
        <v>129</v>
      </c>
      <c r="AR29" s="7" t="s">
        <v>140</v>
      </c>
      <c r="AS29" s="7" t="s">
        <v>93</v>
      </c>
      <c r="AT29" s="7" t="s">
        <v>101</v>
      </c>
      <c r="AU29" s="7" t="s">
        <v>102</v>
      </c>
      <c r="AV29" s="7"/>
      <c r="AW29" s="7"/>
      <c r="AX29" s="7"/>
      <c r="AY29" s="7" t="s">
        <v>103</v>
      </c>
      <c r="AZ29" s="7" t="s">
        <v>226</v>
      </c>
      <c r="BA29" s="7" t="s">
        <v>140</v>
      </c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8">
        <v>44204</v>
      </c>
      <c r="BT29" s="7"/>
      <c r="BU29" s="7"/>
      <c r="BV29" s="7"/>
      <c r="BW29" s="7"/>
      <c r="BX29" s="7"/>
      <c r="BY29" s="7" t="s">
        <v>105</v>
      </c>
      <c r="BZ29" s="7" t="s">
        <v>93</v>
      </c>
      <c r="CA29" s="7" t="s">
        <v>106</v>
      </c>
      <c r="CB29" s="7" t="s">
        <v>102</v>
      </c>
      <c r="CC29" s="7"/>
      <c r="CD29" s="7" t="s">
        <v>107</v>
      </c>
      <c r="CE29" s="7"/>
      <c r="CF29" s="7"/>
      <c r="CG29" s="7" t="b">
        <v>0</v>
      </c>
      <c r="CH29" s="7"/>
      <c r="CI29" s="7"/>
    </row>
    <row r="30" spans="1:87">
      <c r="A30" s="7" t="s">
        <v>87</v>
      </c>
      <c r="B30" s="7" t="s">
        <v>227</v>
      </c>
      <c r="C30" s="7" t="s">
        <v>228</v>
      </c>
      <c r="D30" s="7" t="s">
        <v>90</v>
      </c>
      <c r="E30" s="7" t="s">
        <v>91</v>
      </c>
      <c r="F30" s="7" t="b">
        <v>1</v>
      </c>
      <c r="G30" s="7" t="s">
        <v>92</v>
      </c>
      <c r="H30" s="7" t="s">
        <v>93</v>
      </c>
      <c r="I30" s="7" t="s">
        <v>126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 t="s">
        <v>92</v>
      </c>
      <c r="U30" s="7" t="s">
        <v>93</v>
      </c>
      <c r="V30" s="7" t="s">
        <v>117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 t="b">
        <v>0</v>
      </c>
      <c r="AH30" s="7"/>
      <c r="AI30" s="7"/>
      <c r="AJ30" s="7" t="s">
        <v>229</v>
      </c>
      <c r="AK30" s="7" t="s">
        <v>97</v>
      </c>
      <c r="AL30" s="9">
        <v>706750000</v>
      </c>
      <c r="AM30" s="7" t="s">
        <v>98</v>
      </c>
      <c r="AN30" s="7" t="s">
        <v>112</v>
      </c>
      <c r="AO30" s="7"/>
      <c r="AP30" s="7">
        <v>-7.9000000000000001E-2</v>
      </c>
      <c r="AQ30" s="7" t="s">
        <v>100</v>
      </c>
      <c r="AR30" s="7" t="s">
        <v>112</v>
      </c>
      <c r="AS30" s="7" t="s">
        <v>93</v>
      </c>
      <c r="AT30" s="7" t="s">
        <v>101</v>
      </c>
      <c r="AU30" s="7" t="s">
        <v>102</v>
      </c>
      <c r="AV30" s="7"/>
      <c r="AW30" s="7"/>
      <c r="AX30" s="7"/>
      <c r="AY30" s="7" t="s">
        <v>103</v>
      </c>
      <c r="AZ30" s="7" t="s">
        <v>230</v>
      </c>
      <c r="BA30" s="7" t="s">
        <v>112</v>
      </c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8">
        <v>44179</v>
      </c>
      <c r="BT30" s="7"/>
      <c r="BU30" s="7"/>
      <c r="BV30" s="7"/>
      <c r="BW30" s="7"/>
      <c r="BX30" s="7"/>
      <c r="BY30" s="7" t="s">
        <v>105</v>
      </c>
      <c r="BZ30" s="7" t="s">
        <v>93</v>
      </c>
      <c r="CA30" s="7" t="s">
        <v>106</v>
      </c>
      <c r="CB30" s="7" t="s">
        <v>102</v>
      </c>
      <c r="CC30" s="7"/>
      <c r="CD30" s="7" t="s">
        <v>107</v>
      </c>
      <c r="CE30" s="7"/>
      <c r="CF30" s="7"/>
      <c r="CG30" s="7" t="b">
        <v>0</v>
      </c>
      <c r="CH30" s="7"/>
      <c r="CI30" s="7"/>
    </row>
    <row r="31" spans="1:87">
      <c r="A31" s="7" t="s">
        <v>87</v>
      </c>
      <c r="B31" s="7" t="s">
        <v>231</v>
      </c>
      <c r="C31" s="7" t="s">
        <v>232</v>
      </c>
      <c r="D31" s="7" t="s">
        <v>90</v>
      </c>
      <c r="E31" s="7" t="s">
        <v>125</v>
      </c>
      <c r="F31" s="7" t="b">
        <v>1</v>
      </c>
      <c r="G31" s="7" t="s">
        <v>92</v>
      </c>
      <c r="H31" s="7" t="s">
        <v>93</v>
      </c>
      <c r="I31" s="7" t="s">
        <v>173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 t="s">
        <v>92</v>
      </c>
      <c r="U31" s="7" t="s">
        <v>93</v>
      </c>
      <c r="V31" s="7" t="s">
        <v>138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 t="b">
        <v>0</v>
      </c>
      <c r="AH31" s="7"/>
      <c r="AI31" s="7"/>
      <c r="AJ31" s="7" t="s">
        <v>233</v>
      </c>
      <c r="AK31" s="7" t="s">
        <v>97</v>
      </c>
      <c r="AL31" s="10">
        <v>77710505.439999998</v>
      </c>
      <c r="AM31" s="7" t="s">
        <v>98</v>
      </c>
      <c r="AN31" s="7" t="s">
        <v>140</v>
      </c>
      <c r="AO31" s="7"/>
      <c r="AP31" s="7">
        <v>-15</v>
      </c>
      <c r="AQ31" s="7" t="s">
        <v>129</v>
      </c>
      <c r="AR31" s="7" t="s">
        <v>140</v>
      </c>
      <c r="AS31" s="7" t="s">
        <v>93</v>
      </c>
      <c r="AT31" s="7" t="s">
        <v>101</v>
      </c>
      <c r="AU31" s="7" t="s">
        <v>102</v>
      </c>
      <c r="AV31" s="7"/>
      <c r="AW31" s="7"/>
      <c r="AX31" s="7"/>
      <c r="AY31" s="7" t="s">
        <v>103</v>
      </c>
      <c r="AZ31" s="7" t="s">
        <v>234</v>
      </c>
      <c r="BA31" s="7" t="s">
        <v>140</v>
      </c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8">
        <v>44200</v>
      </c>
      <c r="BT31" s="7"/>
      <c r="BU31" s="7"/>
      <c r="BV31" s="7"/>
      <c r="BW31" s="7"/>
      <c r="BX31" s="7"/>
      <c r="BY31" s="7" t="s">
        <v>105</v>
      </c>
      <c r="BZ31" s="7" t="s">
        <v>93</v>
      </c>
      <c r="CA31" s="7" t="s">
        <v>106</v>
      </c>
      <c r="CB31" s="7" t="s">
        <v>102</v>
      </c>
      <c r="CC31" s="7"/>
      <c r="CD31" s="7" t="s">
        <v>107</v>
      </c>
      <c r="CE31" s="7"/>
      <c r="CF31" s="7"/>
      <c r="CG31" s="7" t="b">
        <v>0</v>
      </c>
      <c r="CH31" s="7"/>
      <c r="CI31" s="7"/>
    </row>
    <row r="32" spans="1:87">
      <c r="A32" s="7" t="s">
        <v>87</v>
      </c>
      <c r="B32" s="7" t="s">
        <v>235</v>
      </c>
      <c r="C32" s="7" t="s">
        <v>236</v>
      </c>
      <c r="D32" s="7" t="s">
        <v>90</v>
      </c>
      <c r="E32" s="7" t="s">
        <v>125</v>
      </c>
      <c r="F32" s="7" t="b">
        <v>1</v>
      </c>
      <c r="G32" s="7" t="s">
        <v>92</v>
      </c>
      <c r="H32" s="7" t="s">
        <v>93</v>
      </c>
      <c r="I32" s="7" t="s">
        <v>126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92</v>
      </c>
      <c r="U32" s="7" t="s">
        <v>93</v>
      </c>
      <c r="V32" s="7" t="s">
        <v>138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 t="b">
        <v>0</v>
      </c>
      <c r="AH32" s="7"/>
      <c r="AI32" s="7"/>
      <c r="AJ32" s="7" t="s">
        <v>237</v>
      </c>
      <c r="AK32" s="7" t="s">
        <v>97</v>
      </c>
      <c r="AL32" s="10">
        <v>50114557.579999998</v>
      </c>
      <c r="AM32" s="7" t="s">
        <v>98</v>
      </c>
      <c r="AN32" s="7" t="s">
        <v>140</v>
      </c>
      <c r="AO32" s="7"/>
      <c r="AP32" s="7">
        <v>-15</v>
      </c>
      <c r="AQ32" s="7" t="s">
        <v>129</v>
      </c>
      <c r="AR32" s="7" t="s">
        <v>140</v>
      </c>
      <c r="AS32" s="7" t="s">
        <v>93</v>
      </c>
      <c r="AT32" s="7" t="s">
        <v>101</v>
      </c>
      <c r="AU32" s="7" t="s">
        <v>102</v>
      </c>
      <c r="AV32" s="7"/>
      <c r="AW32" s="7"/>
      <c r="AX32" s="7"/>
      <c r="AY32" s="7" t="s">
        <v>103</v>
      </c>
      <c r="AZ32" s="7" t="s">
        <v>238</v>
      </c>
      <c r="BA32" s="7" t="s">
        <v>140</v>
      </c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8">
        <v>44200</v>
      </c>
      <c r="BT32" s="7"/>
      <c r="BU32" s="7"/>
      <c r="BV32" s="7"/>
      <c r="BW32" s="7"/>
      <c r="BX32" s="7"/>
      <c r="BY32" s="7" t="s">
        <v>105</v>
      </c>
      <c r="BZ32" s="7" t="s">
        <v>93</v>
      </c>
      <c r="CA32" s="7" t="s">
        <v>106</v>
      </c>
      <c r="CB32" s="7" t="s">
        <v>102</v>
      </c>
      <c r="CC32" s="7"/>
      <c r="CD32" s="7" t="s">
        <v>107</v>
      </c>
      <c r="CE32" s="7"/>
      <c r="CF32" s="7"/>
      <c r="CG32" s="7" t="b">
        <v>0</v>
      </c>
      <c r="CH32" s="7"/>
      <c r="CI32" s="7"/>
    </row>
    <row r="33" spans="1:87">
      <c r="A33" s="7" t="s">
        <v>87</v>
      </c>
      <c r="B33" s="7" t="s">
        <v>239</v>
      </c>
      <c r="C33" s="7" t="s">
        <v>240</v>
      </c>
      <c r="D33" s="7" t="s">
        <v>90</v>
      </c>
      <c r="E33" s="7" t="s">
        <v>91</v>
      </c>
      <c r="F33" s="7" t="b">
        <v>1</v>
      </c>
      <c r="G33" s="7" t="s">
        <v>92</v>
      </c>
      <c r="H33" s="7" t="s">
        <v>93</v>
      </c>
      <c r="I33" s="7" t="s">
        <v>117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 t="s">
        <v>92</v>
      </c>
      <c r="U33" s="7" t="s">
        <v>93</v>
      </c>
      <c r="V33" s="7" t="s">
        <v>116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 t="b">
        <v>0</v>
      </c>
      <c r="AH33" s="7"/>
      <c r="AI33" s="7"/>
      <c r="AJ33" s="7" t="s">
        <v>241</v>
      </c>
      <c r="AK33" s="7" t="s">
        <v>97</v>
      </c>
      <c r="AL33" s="9">
        <v>8308450000</v>
      </c>
      <c r="AM33" s="7" t="s">
        <v>98</v>
      </c>
      <c r="AN33" s="7" t="s">
        <v>242</v>
      </c>
      <c r="AO33" s="7"/>
      <c r="AP33" s="7">
        <v>-6.5000000000000002E-2</v>
      </c>
      <c r="AQ33" s="7" t="s">
        <v>100</v>
      </c>
      <c r="AR33" s="7" t="s">
        <v>242</v>
      </c>
      <c r="AS33" s="7" t="s">
        <v>93</v>
      </c>
      <c r="AT33" s="7" t="s">
        <v>101</v>
      </c>
      <c r="AU33" s="7" t="s">
        <v>102</v>
      </c>
      <c r="AV33" s="7"/>
      <c r="AW33" s="7"/>
      <c r="AX33" s="7"/>
      <c r="AY33" s="7" t="s">
        <v>103</v>
      </c>
      <c r="AZ33" s="7" t="s">
        <v>243</v>
      </c>
      <c r="BA33" s="7" t="s">
        <v>242</v>
      </c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8">
        <v>44201</v>
      </c>
      <c r="BT33" s="7"/>
      <c r="BU33" s="7"/>
      <c r="BV33" s="7"/>
      <c r="BW33" s="7"/>
      <c r="BX33" s="7"/>
      <c r="BY33" s="7" t="s">
        <v>105</v>
      </c>
      <c r="BZ33" s="7" t="s">
        <v>93</v>
      </c>
      <c r="CA33" s="7" t="s">
        <v>106</v>
      </c>
      <c r="CB33" s="7" t="s">
        <v>102</v>
      </c>
      <c r="CC33" s="7"/>
      <c r="CD33" s="7" t="s">
        <v>107</v>
      </c>
      <c r="CE33" s="7"/>
      <c r="CF33" s="7"/>
      <c r="CG33" s="7" t="b">
        <v>0</v>
      </c>
      <c r="CH33" s="7"/>
      <c r="CI33" s="7"/>
    </row>
    <row r="34" spans="1:87">
      <c r="A34" s="7" t="s">
        <v>87</v>
      </c>
      <c r="B34" s="7" t="s">
        <v>244</v>
      </c>
      <c r="C34" s="7" t="s">
        <v>245</v>
      </c>
      <c r="D34" s="7" t="s">
        <v>90</v>
      </c>
      <c r="E34" s="7" t="s">
        <v>91</v>
      </c>
      <c r="F34" s="7" t="b">
        <v>1</v>
      </c>
      <c r="G34" s="7" t="s">
        <v>92</v>
      </c>
      <c r="H34" s="7" t="s">
        <v>93</v>
      </c>
      <c r="I34" s="7" t="s">
        <v>209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92</v>
      </c>
      <c r="U34" s="7" t="s">
        <v>93</v>
      </c>
      <c r="V34" s="7" t="s">
        <v>116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 t="b">
        <v>0</v>
      </c>
      <c r="AH34" s="7"/>
      <c r="AI34" s="7"/>
      <c r="AJ34" s="7" t="s">
        <v>246</v>
      </c>
      <c r="AK34" s="7" t="s">
        <v>97</v>
      </c>
      <c r="AL34" s="7">
        <v>75881250</v>
      </c>
      <c r="AM34" s="7" t="s">
        <v>98</v>
      </c>
      <c r="AN34" s="7" t="s">
        <v>140</v>
      </c>
      <c r="AO34" s="7"/>
      <c r="AP34" s="7">
        <v>-0.55200000000000005</v>
      </c>
      <c r="AQ34" s="7" t="s">
        <v>100</v>
      </c>
      <c r="AR34" s="7" t="s">
        <v>140</v>
      </c>
      <c r="AS34" s="7" t="s">
        <v>93</v>
      </c>
      <c r="AT34" s="7" t="s">
        <v>101</v>
      </c>
      <c r="AU34" s="7" t="s">
        <v>102</v>
      </c>
      <c r="AV34" s="7"/>
      <c r="AW34" s="7"/>
      <c r="AX34" s="7"/>
      <c r="AY34" s="7" t="s">
        <v>103</v>
      </c>
      <c r="AZ34" s="7" t="s">
        <v>247</v>
      </c>
      <c r="BA34" s="7" t="s">
        <v>140</v>
      </c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8">
        <v>44187</v>
      </c>
      <c r="BT34" s="7"/>
      <c r="BU34" s="7"/>
      <c r="BV34" s="7"/>
      <c r="BW34" s="7"/>
      <c r="BX34" s="7"/>
      <c r="BY34" s="7" t="s">
        <v>105</v>
      </c>
      <c r="BZ34" s="7" t="s">
        <v>93</v>
      </c>
      <c r="CA34" s="7" t="s">
        <v>106</v>
      </c>
      <c r="CB34" s="7" t="s">
        <v>102</v>
      </c>
      <c r="CC34" s="7"/>
      <c r="CD34" s="7" t="s">
        <v>107</v>
      </c>
      <c r="CE34" s="7"/>
      <c r="CF34" s="7"/>
      <c r="CG34" s="7" t="b">
        <v>0</v>
      </c>
      <c r="CH34" s="7"/>
      <c r="CI34" s="7"/>
    </row>
    <row r="35" spans="1:87">
      <c r="A35" s="7" t="s">
        <v>87</v>
      </c>
      <c r="B35" s="7" t="s">
        <v>248</v>
      </c>
      <c r="C35" s="7" t="s">
        <v>249</v>
      </c>
      <c r="D35" s="7" t="s">
        <v>90</v>
      </c>
      <c r="E35" s="7" t="s">
        <v>125</v>
      </c>
      <c r="F35" s="7" t="b">
        <v>1</v>
      </c>
      <c r="G35" s="7" t="s">
        <v>92</v>
      </c>
      <c r="H35" s="7" t="s">
        <v>93</v>
      </c>
      <c r="I35" s="7" t="s">
        <v>133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 t="s">
        <v>92</v>
      </c>
      <c r="U35" s="7" t="s">
        <v>93</v>
      </c>
      <c r="V35" s="7" t="s">
        <v>138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 t="b">
        <v>0</v>
      </c>
      <c r="AH35" s="7"/>
      <c r="AI35" s="7"/>
      <c r="AJ35" s="7" t="s">
        <v>250</v>
      </c>
      <c r="AK35" s="7" t="s">
        <v>97</v>
      </c>
      <c r="AL35" s="10">
        <v>97784860.340000004</v>
      </c>
      <c r="AM35" s="7" t="s">
        <v>98</v>
      </c>
      <c r="AN35" s="7" t="s">
        <v>140</v>
      </c>
      <c r="AO35" s="7"/>
      <c r="AP35" s="7">
        <v>-13</v>
      </c>
      <c r="AQ35" s="7" t="s">
        <v>129</v>
      </c>
      <c r="AR35" s="7" t="s">
        <v>140</v>
      </c>
      <c r="AS35" s="7" t="s">
        <v>93</v>
      </c>
      <c r="AT35" s="7" t="s">
        <v>101</v>
      </c>
      <c r="AU35" s="7" t="s">
        <v>102</v>
      </c>
      <c r="AV35" s="7"/>
      <c r="AW35" s="7"/>
      <c r="AX35" s="7"/>
      <c r="AY35" s="7" t="s">
        <v>103</v>
      </c>
      <c r="AZ35" s="7" t="s">
        <v>251</v>
      </c>
      <c r="BA35" s="7" t="s">
        <v>140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8">
        <v>44207</v>
      </c>
      <c r="BT35" s="7"/>
      <c r="BU35" s="7"/>
      <c r="BV35" s="7"/>
      <c r="BW35" s="7"/>
      <c r="BX35" s="7"/>
      <c r="BY35" s="7" t="s">
        <v>105</v>
      </c>
      <c r="BZ35" s="7" t="s">
        <v>93</v>
      </c>
      <c r="CA35" s="7" t="s">
        <v>106</v>
      </c>
      <c r="CB35" s="7" t="s">
        <v>102</v>
      </c>
      <c r="CC35" s="7"/>
      <c r="CD35" s="7" t="s">
        <v>107</v>
      </c>
      <c r="CE35" s="7"/>
      <c r="CF35" s="7"/>
      <c r="CG35" s="7" t="b">
        <v>0</v>
      </c>
      <c r="CH35" s="7"/>
      <c r="CI35" s="7"/>
    </row>
    <row r="36" spans="1:87">
      <c r="A36" s="7" t="s">
        <v>87</v>
      </c>
      <c r="B36" s="7" t="s">
        <v>252</v>
      </c>
      <c r="C36" s="7" t="s">
        <v>253</v>
      </c>
      <c r="D36" s="7" t="s">
        <v>90</v>
      </c>
      <c r="E36" s="7" t="s">
        <v>125</v>
      </c>
      <c r="F36" s="7" t="b">
        <v>1</v>
      </c>
      <c r="G36" s="7" t="s">
        <v>92</v>
      </c>
      <c r="H36" s="7" t="s">
        <v>93</v>
      </c>
      <c r="I36" s="7" t="s">
        <v>133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92</v>
      </c>
      <c r="U36" s="7" t="s">
        <v>93</v>
      </c>
      <c r="V36" s="7" t="s">
        <v>95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 t="b">
        <v>0</v>
      </c>
      <c r="AH36" s="7"/>
      <c r="AI36" s="7"/>
      <c r="AJ36" s="7" t="s">
        <v>250</v>
      </c>
      <c r="AK36" s="7" t="s">
        <v>97</v>
      </c>
      <c r="AL36" s="10">
        <v>57329401.200000003</v>
      </c>
      <c r="AM36" s="7" t="s">
        <v>98</v>
      </c>
      <c r="AN36" s="7" t="s">
        <v>128</v>
      </c>
      <c r="AO36" s="7"/>
      <c r="AP36" s="7">
        <v>-5</v>
      </c>
      <c r="AQ36" s="7" t="s">
        <v>129</v>
      </c>
      <c r="AR36" s="7" t="s">
        <v>128</v>
      </c>
      <c r="AS36" s="7" t="s">
        <v>93</v>
      </c>
      <c r="AT36" s="7" t="s">
        <v>101</v>
      </c>
      <c r="AU36" s="7" t="s">
        <v>102</v>
      </c>
      <c r="AV36" s="7"/>
      <c r="AW36" s="7"/>
      <c r="AX36" s="7"/>
      <c r="AY36" s="7" t="s">
        <v>103</v>
      </c>
      <c r="AZ36" s="7" t="s">
        <v>254</v>
      </c>
      <c r="BA36" s="7" t="s">
        <v>128</v>
      </c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8">
        <v>44207</v>
      </c>
      <c r="BT36" s="7"/>
      <c r="BU36" s="7"/>
      <c r="BV36" s="7"/>
      <c r="BW36" s="7"/>
      <c r="BX36" s="7"/>
      <c r="BY36" s="7" t="s">
        <v>105</v>
      </c>
      <c r="BZ36" s="7" t="s">
        <v>93</v>
      </c>
      <c r="CA36" s="7" t="s">
        <v>106</v>
      </c>
      <c r="CB36" s="7" t="s">
        <v>102</v>
      </c>
      <c r="CC36" s="7"/>
      <c r="CD36" s="7" t="s">
        <v>107</v>
      </c>
      <c r="CE36" s="7"/>
      <c r="CF36" s="7"/>
      <c r="CG36" s="7" t="b">
        <v>0</v>
      </c>
      <c r="CH36" s="7"/>
      <c r="CI36" s="7"/>
    </row>
    <row r="37" spans="1:87">
      <c r="A37" s="7" t="s">
        <v>87</v>
      </c>
      <c r="B37" s="7" t="s">
        <v>255</v>
      </c>
      <c r="C37" s="7" t="s">
        <v>256</v>
      </c>
      <c r="D37" s="7" t="s">
        <v>90</v>
      </c>
      <c r="E37" s="7" t="s">
        <v>125</v>
      </c>
      <c r="F37" s="7" t="b">
        <v>1</v>
      </c>
      <c r="G37" s="7" t="s">
        <v>92</v>
      </c>
      <c r="H37" s="7" t="s">
        <v>93</v>
      </c>
      <c r="I37" s="7" t="s">
        <v>126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92</v>
      </c>
      <c r="U37" s="7" t="s">
        <v>93</v>
      </c>
      <c r="V37" s="7" t="s">
        <v>95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 t="b">
        <v>0</v>
      </c>
      <c r="AH37" s="7"/>
      <c r="AI37" s="7"/>
      <c r="AJ37" s="7" t="s">
        <v>250</v>
      </c>
      <c r="AK37" s="7" t="s">
        <v>97</v>
      </c>
      <c r="AL37" s="10">
        <v>171507403.66</v>
      </c>
      <c r="AM37" s="7" t="s">
        <v>98</v>
      </c>
      <c r="AN37" s="7" t="s">
        <v>128</v>
      </c>
      <c r="AO37" s="7"/>
      <c r="AP37" s="7">
        <v>-5</v>
      </c>
      <c r="AQ37" s="7" t="s">
        <v>129</v>
      </c>
      <c r="AR37" s="7" t="s">
        <v>128</v>
      </c>
      <c r="AS37" s="7" t="s">
        <v>93</v>
      </c>
      <c r="AT37" s="7" t="s">
        <v>101</v>
      </c>
      <c r="AU37" s="7" t="s">
        <v>102</v>
      </c>
      <c r="AV37" s="7"/>
      <c r="AW37" s="7"/>
      <c r="AX37" s="7"/>
      <c r="AY37" s="7" t="s">
        <v>103</v>
      </c>
      <c r="AZ37" s="7" t="s">
        <v>257</v>
      </c>
      <c r="BA37" s="7" t="s">
        <v>128</v>
      </c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8">
        <v>44207</v>
      </c>
      <c r="BT37" s="7"/>
      <c r="BU37" s="7"/>
      <c r="BV37" s="7"/>
      <c r="BW37" s="7"/>
      <c r="BX37" s="7"/>
      <c r="BY37" s="7" t="s">
        <v>105</v>
      </c>
      <c r="BZ37" s="7" t="s">
        <v>93</v>
      </c>
      <c r="CA37" s="7" t="s">
        <v>106</v>
      </c>
      <c r="CB37" s="7" t="s">
        <v>102</v>
      </c>
      <c r="CC37" s="7"/>
      <c r="CD37" s="7" t="s">
        <v>107</v>
      </c>
      <c r="CE37" s="7"/>
      <c r="CF37" s="7"/>
      <c r="CG37" s="7" t="b">
        <v>0</v>
      </c>
      <c r="CH37" s="7"/>
      <c r="CI37" s="7"/>
    </row>
    <row r="38" spans="1:87">
      <c r="A38" s="7" t="s">
        <v>87</v>
      </c>
      <c r="B38" s="7" t="s">
        <v>258</v>
      </c>
      <c r="C38" s="7" t="s">
        <v>259</v>
      </c>
      <c r="D38" s="7" t="s">
        <v>90</v>
      </c>
      <c r="E38" s="7" t="s">
        <v>91</v>
      </c>
      <c r="F38" s="7" t="b">
        <v>1</v>
      </c>
      <c r="G38" s="7" t="s">
        <v>92</v>
      </c>
      <c r="H38" s="7" t="s">
        <v>93</v>
      </c>
      <c r="I38" s="7" t="s">
        <v>94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 t="s">
        <v>92</v>
      </c>
      <c r="U38" s="7" t="s">
        <v>93</v>
      </c>
      <c r="V38" s="7" t="s">
        <v>117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 t="b">
        <v>0</v>
      </c>
      <c r="AH38" s="7"/>
      <c r="AI38" s="7"/>
      <c r="AJ38" s="7" t="s">
        <v>260</v>
      </c>
      <c r="AK38" s="7" t="s">
        <v>97</v>
      </c>
      <c r="AL38" s="9">
        <v>89320000</v>
      </c>
      <c r="AM38" s="7" t="s">
        <v>98</v>
      </c>
      <c r="AN38" s="7" t="s">
        <v>112</v>
      </c>
      <c r="AO38" s="7"/>
      <c r="AP38" s="7">
        <v>-6.4000000000000001E-2</v>
      </c>
      <c r="AQ38" s="7" t="s">
        <v>100</v>
      </c>
      <c r="AR38" s="7" t="s">
        <v>112</v>
      </c>
      <c r="AS38" s="7" t="s">
        <v>93</v>
      </c>
      <c r="AT38" s="7" t="s">
        <v>101</v>
      </c>
      <c r="AU38" s="7" t="s">
        <v>102</v>
      </c>
      <c r="AV38" s="7"/>
      <c r="AW38" s="7"/>
      <c r="AX38" s="7"/>
      <c r="AY38" s="7" t="s">
        <v>103</v>
      </c>
      <c r="AZ38" s="7" t="s">
        <v>261</v>
      </c>
      <c r="BA38" s="7" t="s">
        <v>112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8">
        <v>44181</v>
      </c>
      <c r="BT38" s="7"/>
      <c r="BU38" s="7"/>
      <c r="BV38" s="7"/>
      <c r="BW38" s="7"/>
      <c r="BX38" s="7"/>
      <c r="BY38" s="7" t="s">
        <v>105</v>
      </c>
      <c r="BZ38" s="7" t="s">
        <v>93</v>
      </c>
      <c r="CA38" s="7" t="s">
        <v>106</v>
      </c>
      <c r="CB38" s="7" t="s">
        <v>102</v>
      </c>
      <c r="CC38" s="7"/>
      <c r="CD38" s="7" t="s">
        <v>107</v>
      </c>
      <c r="CE38" s="7"/>
      <c r="CF38" s="7"/>
      <c r="CG38" s="7" t="b">
        <v>0</v>
      </c>
      <c r="CH38" s="7"/>
      <c r="CI38" s="7"/>
    </row>
    <row r="39" spans="1:87">
      <c r="A39" s="7" t="s">
        <v>87</v>
      </c>
      <c r="B39" s="7" t="s">
        <v>262</v>
      </c>
      <c r="C39" s="7" t="s">
        <v>263</v>
      </c>
      <c r="D39" s="7" t="s">
        <v>90</v>
      </c>
      <c r="E39" s="7" t="s">
        <v>91</v>
      </c>
      <c r="F39" s="7" t="b">
        <v>1</v>
      </c>
      <c r="G39" s="7" t="s">
        <v>92</v>
      </c>
      <c r="H39" s="7" t="s">
        <v>93</v>
      </c>
      <c r="I39" s="7" t="s">
        <v>94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 t="s">
        <v>92</v>
      </c>
      <c r="U39" s="7" t="s">
        <v>93</v>
      </c>
      <c r="V39" s="7" t="s">
        <v>95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 t="b">
        <v>0</v>
      </c>
      <c r="AH39" s="7"/>
      <c r="AI39" s="7"/>
      <c r="AJ39" s="7" t="s">
        <v>264</v>
      </c>
      <c r="AK39" s="7" t="s">
        <v>97</v>
      </c>
      <c r="AL39" s="9">
        <v>13805500000</v>
      </c>
      <c r="AM39" s="7" t="s">
        <v>98</v>
      </c>
      <c r="AN39" s="7" t="s">
        <v>242</v>
      </c>
      <c r="AO39" s="7"/>
      <c r="AP39" s="7">
        <v>-75</v>
      </c>
      <c r="AQ39" s="7" t="s">
        <v>129</v>
      </c>
      <c r="AR39" s="7" t="s">
        <v>242</v>
      </c>
      <c r="AS39" s="7" t="s">
        <v>93</v>
      </c>
      <c r="AT39" s="7" t="s">
        <v>101</v>
      </c>
      <c r="AU39" s="7" t="s">
        <v>102</v>
      </c>
      <c r="AV39" s="7"/>
      <c r="AW39" s="7"/>
      <c r="AX39" s="7"/>
      <c r="AY39" s="7" t="s">
        <v>103</v>
      </c>
      <c r="AZ39" s="7" t="s">
        <v>265</v>
      </c>
      <c r="BA39" s="7" t="s">
        <v>242</v>
      </c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8">
        <v>44203</v>
      </c>
      <c r="BT39" s="7"/>
      <c r="BU39" s="7"/>
      <c r="BV39" s="7"/>
      <c r="BW39" s="7"/>
      <c r="BX39" s="7"/>
      <c r="BY39" s="7" t="s">
        <v>105</v>
      </c>
      <c r="BZ39" s="7" t="s">
        <v>93</v>
      </c>
      <c r="CA39" s="7" t="s">
        <v>106</v>
      </c>
      <c r="CB39" s="7" t="s">
        <v>102</v>
      </c>
      <c r="CC39" s="7"/>
      <c r="CD39" s="7" t="s">
        <v>107</v>
      </c>
      <c r="CE39" s="7"/>
      <c r="CF39" s="7"/>
      <c r="CG39" s="7" t="b">
        <v>0</v>
      </c>
      <c r="CH39" s="7"/>
      <c r="CI39" s="7"/>
    </row>
    <row r="40" spans="1:87">
      <c r="A40" s="7" t="s">
        <v>87</v>
      </c>
      <c r="B40" s="7" t="s">
        <v>266</v>
      </c>
      <c r="C40" s="7" t="s">
        <v>263</v>
      </c>
      <c r="D40" s="7" t="s">
        <v>90</v>
      </c>
      <c r="E40" s="7" t="s">
        <v>91</v>
      </c>
      <c r="F40" s="7" t="b">
        <v>1</v>
      </c>
      <c r="G40" s="7" t="s">
        <v>92</v>
      </c>
      <c r="H40" s="7" t="s">
        <v>93</v>
      </c>
      <c r="I40" s="7" t="s">
        <v>94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 t="s">
        <v>92</v>
      </c>
      <c r="U40" s="7" t="s">
        <v>93</v>
      </c>
      <c r="V40" s="7" t="s">
        <v>95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 t="b">
        <v>0</v>
      </c>
      <c r="AH40" s="7"/>
      <c r="AI40" s="7"/>
      <c r="AJ40" s="7" t="s">
        <v>267</v>
      </c>
      <c r="AK40" s="7" t="s">
        <v>97</v>
      </c>
      <c r="AL40" s="9">
        <v>12878700000</v>
      </c>
      <c r="AM40" s="7" t="s">
        <v>98</v>
      </c>
      <c r="AN40" s="7" t="s">
        <v>242</v>
      </c>
      <c r="AO40" s="7"/>
      <c r="AP40" s="7">
        <v>-75</v>
      </c>
      <c r="AQ40" s="7" t="s">
        <v>129</v>
      </c>
      <c r="AR40" s="7" t="s">
        <v>242</v>
      </c>
      <c r="AS40" s="7" t="s">
        <v>93</v>
      </c>
      <c r="AT40" s="7" t="s">
        <v>101</v>
      </c>
      <c r="AU40" s="7" t="s">
        <v>102</v>
      </c>
      <c r="AV40" s="7"/>
      <c r="AW40" s="7"/>
      <c r="AX40" s="7"/>
      <c r="AY40" s="7" t="s">
        <v>103</v>
      </c>
      <c r="AZ40" s="7" t="s">
        <v>268</v>
      </c>
      <c r="BA40" s="7" t="s">
        <v>242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8">
        <v>44235</v>
      </c>
      <c r="BT40" s="7"/>
      <c r="BU40" s="7"/>
      <c r="BV40" s="7"/>
      <c r="BW40" s="7"/>
      <c r="BX40" s="7"/>
      <c r="BY40" s="7" t="s">
        <v>105</v>
      </c>
      <c r="BZ40" s="7" t="s">
        <v>93</v>
      </c>
      <c r="CA40" s="7" t="s">
        <v>106</v>
      </c>
      <c r="CB40" s="7" t="s">
        <v>102</v>
      </c>
      <c r="CC40" s="7"/>
      <c r="CD40" s="7" t="s">
        <v>107</v>
      </c>
      <c r="CE40" s="7"/>
      <c r="CF40" s="7"/>
      <c r="CG40" s="7" t="b">
        <v>0</v>
      </c>
      <c r="CH40" s="7"/>
      <c r="CI40" s="7"/>
    </row>
    <row r="41" spans="1:87">
      <c r="A41" s="7" t="s">
        <v>87</v>
      </c>
      <c r="B41" s="7" t="s">
        <v>269</v>
      </c>
      <c r="C41" s="7" t="s">
        <v>270</v>
      </c>
      <c r="D41" s="7" t="s">
        <v>90</v>
      </c>
      <c r="E41" s="7" t="s">
        <v>125</v>
      </c>
      <c r="F41" s="7" t="b">
        <v>1</v>
      </c>
      <c r="G41" s="7" t="s">
        <v>92</v>
      </c>
      <c r="H41" s="7" t="s">
        <v>93</v>
      </c>
      <c r="I41" s="7" t="s">
        <v>173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 t="s">
        <v>92</v>
      </c>
      <c r="U41" s="7" t="s">
        <v>93</v>
      </c>
      <c r="V41" s="7" t="s">
        <v>95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 t="b">
        <v>0</v>
      </c>
      <c r="AH41" s="7"/>
      <c r="AI41" s="7"/>
      <c r="AJ41" s="7" t="s">
        <v>271</v>
      </c>
      <c r="AK41" s="7" t="s">
        <v>97</v>
      </c>
      <c r="AL41" s="10">
        <v>45771587.619999997</v>
      </c>
      <c r="AM41" s="7" t="s">
        <v>98</v>
      </c>
      <c r="AN41" s="7" t="s">
        <v>140</v>
      </c>
      <c r="AO41" s="7"/>
      <c r="AP41" s="7">
        <v>0</v>
      </c>
      <c r="AQ41" s="7" t="s">
        <v>129</v>
      </c>
      <c r="AR41" s="7" t="s">
        <v>140</v>
      </c>
      <c r="AS41" s="7" t="s">
        <v>93</v>
      </c>
      <c r="AT41" s="7" t="s">
        <v>101</v>
      </c>
      <c r="AU41" s="7" t="s">
        <v>102</v>
      </c>
      <c r="AV41" s="7"/>
      <c r="AW41" s="7"/>
      <c r="AX41" s="7"/>
      <c r="AY41" s="7" t="s">
        <v>103</v>
      </c>
      <c r="AZ41" s="7" t="s">
        <v>272</v>
      </c>
      <c r="BA41" s="7" t="s">
        <v>140</v>
      </c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8">
        <v>44214</v>
      </c>
      <c r="BT41" s="7"/>
      <c r="BU41" s="7"/>
      <c r="BV41" s="7"/>
      <c r="BW41" s="7"/>
      <c r="BX41" s="7"/>
      <c r="BY41" s="7" t="s">
        <v>105</v>
      </c>
      <c r="BZ41" s="7" t="s">
        <v>93</v>
      </c>
      <c r="CA41" s="7" t="s">
        <v>106</v>
      </c>
      <c r="CB41" s="7" t="s">
        <v>102</v>
      </c>
      <c r="CC41" s="7"/>
      <c r="CD41" s="7" t="s">
        <v>107</v>
      </c>
      <c r="CE41" s="7"/>
      <c r="CF41" s="7"/>
      <c r="CG41" s="7" t="b">
        <v>0</v>
      </c>
      <c r="CH41" s="7"/>
      <c r="CI41" s="7"/>
    </row>
    <row r="42" spans="1:87">
      <c r="A42" s="7" t="s">
        <v>87</v>
      </c>
      <c r="B42" s="7" t="s">
        <v>273</v>
      </c>
      <c r="C42" s="7" t="s">
        <v>274</v>
      </c>
      <c r="D42" s="7" t="s">
        <v>90</v>
      </c>
      <c r="E42" s="7" t="s">
        <v>125</v>
      </c>
      <c r="F42" s="7" t="b">
        <v>1</v>
      </c>
      <c r="G42" s="7" t="s">
        <v>92</v>
      </c>
      <c r="H42" s="7" t="s">
        <v>93</v>
      </c>
      <c r="I42" s="7" t="s">
        <v>133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 t="s">
        <v>92</v>
      </c>
      <c r="U42" s="7" t="s">
        <v>93</v>
      </c>
      <c r="V42" s="7" t="s">
        <v>116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 t="b">
        <v>0</v>
      </c>
      <c r="AH42" s="7"/>
      <c r="AI42" s="7"/>
      <c r="AJ42" s="7" t="s">
        <v>275</v>
      </c>
      <c r="AK42" s="7" t="s">
        <v>97</v>
      </c>
      <c r="AL42" s="10">
        <v>128741679.68000001</v>
      </c>
      <c r="AM42" s="7" t="s">
        <v>98</v>
      </c>
      <c r="AN42" s="7" t="s">
        <v>140</v>
      </c>
      <c r="AO42" s="7"/>
      <c r="AP42" s="7">
        <v>0</v>
      </c>
      <c r="AQ42" s="7" t="s">
        <v>129</v>
      </c>
      <c r="AR42" s="7" t="s">
        <v>140</v>
      </c>
      <c r="AS42" s="7" t="s">
        <v>93</v>
      </c>
      <c r="AT42" s="7" t="s">
        <v>101</v>
      </c>
      <c r="AU42" s="7" t="s">
        <v>102</v>
      </c>
      <c r="AV42" s="7"/>
      <c r="AW42" s="7"/>
      <c r="AX42" s="7"/>
      <c r="AY42" s="7" t="s">
        <v>103</v>
      </c>
      <c r="AZ42" s="7" t="s">
        <v>276</v>
      </c>
      <c r="BA42" s="7" t="s">
        <v>140</v>
      </c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8">
        <v>44214</v>
      </c>
      <c r="BT42" s="7"/>
      <c r="BU42" s="7"/>
      <c r="BV42" s="7"/>
      <c r="BW42" s="7"/>
      <c r="BX42" s="7"/>
      <c r="BY42" s="7" t="s">
        <v>105</v>
      </c>
      <c r="BZ42" s="7" t="s">
        <v>93</v>
      </c>
      <c r="CA42" s="7" t="s">
        <v>106</v>
      </c>
      <c r="CB42" s="7" t="s">
        <v>102</v>
      </c>
      <c r="CC42" s="7"/>
      <c r="CD42" s="7" t="s">
        <v>107</v>
      </c>
      <c r="CE42" s="7"/>
      <c r="CF42" s="7"/>
      <c r="CG42" s="7" t="b">
        <v>0</v>
      </c>
      <c r="CH42" s="7"/>
      <c r="CI42" s="7"/>
    </row>
    <row r="43" spans="1:87">
      <c r="A43" s="7" t="s">
        <v>87</v>
      </c>
      <c r="B43" s="7" t="s">
        <v>277</v>
      </c>
      <c r="C43" s="7" t="s">
        <v>278</v>
      </c>
      <c r="D43" s="7" t="s">
        <v>90</v>
      </c>
      <c r="E43" s="7" t="s">
        <v>125</v>
      </c>
      <c r="F43" s="7" t="b">
        <v>1</v>
      </c>
      <c r="G43" s="7" t="s">
        <v>92</v>
      </c>
      <c r="H43" s="7" t="s">
        <v>93</v>
      </c>
      <c r="I43" s="7" t="s">
        <v>126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 t="s">
        <v>92</v>
      </c>
      <c r="U43" s="7" t="s">
        <v>93</v>
      </c>
      <c r="V43" s="7" t="s">
        <v>95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 t="b">
        <v>0</v>
      </c>
      <c r="AH43" s="7"/>
      <c r="AI43" s="7"/>
      <c r="AJ43" s="7" t="s">
        <v>279</v>
      </c>
      <c r="AK43" s="7" t="s">
        <v>97</v>
      </c>
      <c r="AL43" s="7">
        <v>55677820</v>
      </c>
      <c r="AM43" s="7" t="s">
        <v>98</v>
      </c>
      <c r="AN43" s="7" t="s">
        <v>140</v>
      </c>
      <c r="AO43" s="7"/>
      <c r="AP43" s="7">
        <v>0</v>
      </c>
      <c r="AQ43" s="7" t="s">
        <v>100</v>
      </c>
      <c r="AR43" s="7" t="s">
        <v>140</v>
      </c>
      <c r="AS43" s="7" t="s">
        <v>93</v>
      </c>
      <c r="AT43" s="7" t="s">
        <v>101</v>
      </c>
      <c r="AU43" s="7" t="s">
        <v>102</v>
      </c>
      <c r="AV43" s="7"/>
      <c r="AW43" s="7"/>
      <c r="AX43" s="7"/>
      <c r="AY43" s="7" t="s">
        <v>103</v>
      </c>
      <c r="AZ43" s="7" t="s">
        <v>280</v>
      </c>
      <c r="BA43" s="7" t="s">
        <v>140</v>
      </c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8">
        <v>44217</v>
      </c>
      <c r="BT43" s="7"/>
      <c r="BU43" s="7"/>
      <c r="BV43" s="7"/>
      <c r="BW43" s="7"/>
      <c r="BX43" s="7"/>
      <c r="BY43" s="7" t="s">
        <v>105</v>
      </c>
      <c r="BZ43" s="7" t="s">
        <v>93</v>
      </c>
      <c r="CA43" s="7" t="s">
        <v>106</v>
      </c>
      <c r="CB43" s="7"/>
      <c r="CC43" s="7"/>
      <c r="CD43" s="7" t="s">
        <v>107</v>
      </c>
      <c r="CE43" s="7"/>
      <c r="CF43" s="7"/>
      <c r="CG43" s="7" t="b">
        <v>0</v>
      </c>
      <c r="CH43" s="7"/>
      <c r="CI43" s="7"/>
    </row>
    <row r="44" spans="1:87">
      <c r="A44" s="7" t="s">
        <v>87</v>
      </c>
      <c r="B44" s="7" t="s">
        <v>281</v>
      </c>
      <c r="C44" s="7" t="s">
        <v>282</v>
      </c>
      <c r="D44" s="7" t="s">
        <v>90</v>
      </c>
      <c r="E44" s="7" t="s">
        <v>91</v>
      </c>
      <c r="F44" s="7" t="b">
        <v>1</v>
      </c>
      <c r="G44" s="7" t="s">
        <v>92</v>
      </c>
      <c r="H44" s="7" t="s">
        <v>93</v>
      </c>
      <c r="I44" s="7" t="s">
        <v>95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 t="s">
        <v>92</v>
      </c>
      <c r="U44" s="7" t="s">
        <v>93</v>
      </c>
      <c r="V44" s="7" t="s">
        <v>168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 t="b">
        <v>0</v>
      </c>
      <c r="AH44" s="7"/>
      <c r="AI44" s="7"/>
      <c r="AJ44" s="7" t="s">
        <v>283</v>
      </c>
      <c r="AK44" s="7" t="s">
        <v>97</v>
      </c>
      <c r="AL44" s="7">
        <v>3000000</v>
      </c>
      <c r="AM44" s="7" t="s">
        <v>98</v>
      </c>
      <c r="AN44" s="7" t="s">
        <v>112</v>
      </c>
      <c r="AO44" s="7"/>
      <c r="AP44" s="7">
        <v>-8.4000000000000005E-2</v>
      </c>
      <c r="AQ44" s="7" t="s">
        <v>100</v>
      </c>
      <c r="AR44" s="7" t="s">
        <v>112</v>
      </c>
      <c r="AS44" s="7" t="s">
        <v>93</v>
      </c>
      <c r="AT44" s="7" t="s">
        <v>101</v>
      </c>
      <c r="AU44" s="7" t="s">
        <v>102</v>
      </c>
      <c r="AV44" s="7"/>
      <c r="AW44" s="7"/>
      <c r="AX44" s="7"/>
      <c r="AY44" s="7" t="s">
        <v>103</v>
      </c>
      <c r="AZ44" s="7" t="s">
        <v>284</v>
      </c>
      <c r="BA44" s="7" t="s">
        <v>112</v>
      </c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8">
        <v>44200</v>
      </c>
      <c r="BT44" s="7"/>
      <c r="BU44" s="7"/>
      <c r="BV44" s="7"/>
      <c r="BW44" s="7"/>
      <c r="BX44" s="7"/>
      <c r="BY44" s="7" t="s">
        <v>105</v>
      </c>
      <c r="BZ44" s="7" t="s">
        <v>93</v>
      </c>
      <c r="CA44" s="7" t="s">
        <v>106</v>
      </c>
      <c r="CB44" s="7"/>
      <c r="CC44" s="7"/>
      <c r="CD44" s="7" t="s">
        <v>107</v>
      </c>
      <c r="CE44" s="7"/>
      <c r="CF44" s="7"/>
      <c r="CG44" s="7" t="b">
        <v>0</v>
      </c>
      <c r="CH44" s="7"/>
      <c r="CI44" s="7"/>
    </row>
    <row r="45" spans="1:87">
      <c r="A45" s="7" t="s">
        <v>87</v>
      </c>
      <c r="B45" s="7" t="s">
        <v>285</v>
      </c>
      <c r="C45" s="7" t="s">
        <v>286</v>
      </c>
      <c r="D45" s="7" t="s">
        <v>90</v>
      </c>
      <c r="E45" s="7" t="s">
        <v>91</v>
      </c>
      <c r="F45" s="7" t="b">
        <v>1</v>
      </c>
      <c r="G45" s="7" t="s">
        <v>92</v>
      </c>
      <c r="H45" s="7" t="s">
        <v>93</v>
      </c>
      <c r="I45" s="7" t="s">
        <v>168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92</v>
      </c>
      <c r="U45" s="7" t="s">
        <v>93</v>
      </c>
      <c r="V45" s="7" t="s">
        <v>117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 t="b">
        <v>0</v>
      </c>
      <c r="AH45" s="7"/>
      <c r="AI45" s="7"/>
      <c r="AJ45" s="7" t="s">
        <v>283</v>
      </c>
      <c r="AK45" s="7" t="s">
        <v>97</v>
      </c>
      <c r="AL45" s="7">
        <v>3000000</v>
      </c>
      <c r="AM45" s="7" t="s">
        <v>98</v>
      </c>
      <c r="AN45" s="7" t="s">
        <v>112</v>
      </c>
      <c r="AO45" s="7"/>
      <c r="AP45" s="7">
        <v>-8.4000000000000005E-2</v>
      </c>
      <c r="AQ45" s="7" t="s">
        <v>100</v>
      </c>
      <c r="AR45" s="7" t="s">
        <v>112</v>
      </c>
      <c r="AS45" s="7" t="s">
        <v>93</v>
      </c>
      <c r="AT45" s="7" t="s">
        <v>101</v>
      </c>
      <c r="AU45" s="7" t="s">
        <v>102</v>
      </c>
      <c r="AV45" s="7"/>
      <c r="AW45" s="7"/>
      <c r="AX45" s="7"/>
      <c r="AY45" s="7" t="s">
        <v>103</v>
      </c>
      <c r="AZ45" s="7" t="s">
        <v>284</v>
      </c>
      <c r="BA45" s="7" t="s">
        <v>112</v>
      </c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8">
        <v>44202</v>
      </c>
      <c r="BT45" s="7"/>
      <c r="BU45" s="7"/>
      <c r="BV45" s="7"/>
      <c r="BW45" s="7"/>
      <c r="BX45" s="7"/>
      <c r="BY45" s="7" t="s">
        <v>105</v>
      </c>
      <c r="BZ45" s="7" t="s">
        <v>93</v>
      </c>
      <c r="CA45" s="7" t="s">
        <v>106</v>
      </c>
      <c r="CB45" s="7"/>
      <c r="CC45" s="7"/>
      <c r="CD45" s="7" t="s">
        <v>107</v>
      </c>
      <c r="CE45" s="7"/>
      <c r="CF45" s="7"/>
      <c r="CG45" s="7" t="b">
        <v>0</v>
      </c>
      <c r="CH45" s="7"/>
      <c r="CI45" s="7"/>
    </row>
    <row r="46" spans="1:87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</row>
    <row r="47" spans="1:8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</row>
    <row r="48" spans="1:8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1:8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</row>
    <row r="50" spans="1:8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</sheetData>
  <sortState xmlns:xlrd2="http://schemas.microsoft.com/office/spreadsheetml/2017/richdata2" ref="A2:CI46">
    <sortCondition ref="AJ2:AJ4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2" sqref="A2"/>
    </sheetView>
  </sheetViews>
  <sheetFormatPr defaultRowHeight="14.45"/>
  <sheetData>
    <row r="1" spans="1:1">
      <c r="A1" s="7" t="s">
        <v>946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A2" sqref="A2"/>
    </sheetView>
  </sheetViews>
  <sheetFormatPr defaultRowHeight="14.45"/>
  <sheetData>
    <row r="1" spans="1:1">
      <c r="A1" s="7" t="s">
        <v>946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6"/>
  <sheetViews>
    <sheetView topLeftCell="W64" workbookViewId="0">
      <selection activeCell="AD79" sqref="AD79"/>
    </sheetView>
  </sheetViews>
  <sheetFormatPr defaultRowHeight="14.45" outlineLevelCol="1"/>
  <cols>
    <col min="3" max="3" width="21.7109375" style="3" customWidth="1" outlineLevel="1"/>
    <col min="4" max="4" width="18.28515625" customWidth="1"/>
    <col min="6" max="6" width="18.7109375" customWidth="1"/>
    <col min="19" max="19" width="27.28515625" customWidth="1"/>
    <col min="20" max="20" width="25.140625" customWidth="1"/>
    <col min="23" max="23" width="28.28515625" customWidth="1"/>
    <col min="24" max="24" width="15.28515625" customWidth="1"/>
    <col min="25" max="25" width="17.140625" customWidth="1"/>
    <col min="29" max="29" width="16.42578125" style="1" customWidth="1"/>
    <col min="30" max="30" width="17.28515625" customWidth="1"/>
    <col min="33" max="33" width="10" bestFit="1" customWidth="1"/>
  </cols>
  <sheetData>
    <row r="1" spans="1:36">
      <c r="A1" s="7" t="s">
        <v>287</v>
      </c>
      <c r="B1" s="7" t="s">
        <v>288</v>
      </c>
      <c r="C1" s="3" t="s">
        <v>289</v>
      </c>
      <c r="D1" s="7" t="s">
        <v>290</v>
      </c>
      <c r="E1" s="7" t="s">
        <v>291</v>
      </c>
      <c r="F1" s="7" t="s">
        <v>292</v>
      </c>
      <c r="G1" s="7" t="s">
        <v>41</v>
      </c>
      <c r="H1" s="7" t="s">
        <v>42</v>
      </c>
      <c r="I1" s="7" t="s">
        <v>43</v>
      </c>
      <c r="J1" s="7" t="s">
        <v>293</v>
      </c>
      <c r="K1" s="7" t="s">
        <v>37</v>
      </c>
      <c r="L1" s="7" t="s">
        <v>294</v>
      </c>
      <c r="M1" s="7" t="s">
        <v>295</v>
      </c>
      <c r="N1" s="7" t="s">
        <v>296</v>
      </c>
      <c r="O1" s="7" t="s">
        <v>297</v>
      </c>
      <c r="P1" s="7" t="s">
        <v>298</v>
      </c>
      <c r="Q1" s="7" t="s">
        <v>299</v>
      </c>
      <c r="R1" s="7" t="s">
        <v>300</v>
      </c>
      <c r="S1" s="7" t="s">
        <v>301</v>
      </c>
      <c r="T1" s="7" t="s">
        <v>302</v>
      </c>
      <c r="U1" s="7" t="s">
        <v>303</v>
      </c>
      <c r="V1" s="7" t="s">
        <v>304</v>
      </c>
      <c r="W1" s="7" t="s">
        <v>305</v>
      </c>
      <c r="X1" s="7" t="s">
        <v>306</v>
      </c>
      <c r="Y1" s="7" t="s">
        <v>307</v>
      </c>
      <c r="Z1" s="7" t="s">
        <v>308</v>
      </c>
      <c r="AA1" s="7" t="s">
        <v>309</v>
      </c>
      <c r="AB1" s="7"/>
      <c r="AC1" s="8"/>
      <c r="AD1" s="7"/>
      <c r="AE1" s="7"/>
      <c r="AF1" s="7"/>
      <c r="AG1" s="7"/>
      <c r="AH1" s="7"/>
      <c r="AI1" s="7"/>
      <c r="AJ1" s="7"/>
    </row>
    <row r="2" spans="1:36">
      <c r="A2" s="7">
        <v>2.0012116420504499E+18</v>
      </c>
      <c r="B2" s="7" t="s">
        <v>310</v>
      </c>
      <c r="C2" s="3">
        <v>200121159530352</v>
      </c>
      <c r="D2" s="7" t="s">
        <v>311</v>
      </c>
      <c r="E2" s="7" t="s">
        <v>312</v>
      </c>
      <c r="F2" s="7" t="s">
        <v>313</v>
      </c>
      <c r="G2" s="7">
        <v>-18</v>
      </c>
      <c r="H2" s="7" t="s">
        <v>314</v>
      </c>
      <c r="I2" s="7" t="s">
        <v>140</v>
      </c>
      <c r="J2" s="7"/>
      <c r="K2" s="7">
        <v>62347500</v>
      </c>
      <c r="L2" s="7"/>
      <c r="M2" s="7"/>
      <c r="N2" s="7"/>
      <c r="O2" s="7">
        <v>62347500</v>
      </c>
      <c r="P2" s="7" t="s">
        <v>140</v>
      </c>
      <c r="Q2" s="7" t="s">
        <v>101</v>
      </c>
      <c r="R2" s="7"/>
      <c r="S2" s="7" t="s">
        <v>315</v>
      </c>
      <c r="T2" s="7"/>
      <c r="U2" s="7" t="s">
        <v>316</v>
      </c>
      <c r="V2" s="7"/>
      <c r="W2" s="7" t="s">
        <v>90</v>
      </c>
      <c r="X2" s="7"/>
      <c r="Y2" s="7" t="s">
        <v>90</v>
      </c>
      <c r="Z2" s="7" t="s">
        <v>317</v>
      </c>
      <c r="AA2" s="7"/>
      <c r="AB2" s="7"/>
      <c r="AC2" s="8">
        <f t="shared" ref="AC2:AC33" si="0">DATEVALUE(LEFT(F2,10))</f>
        <v>43851</v>
      </c>
      <c r="AD2" s="7" t="str">
        <f t="shared" ref="AD2:AD33" si="1">E2</f>
        <v>EZPFH957WZ18</v>
      </c>
      <c r="AE2" s="7" t="str">
        <f t="shared" ref="AE2:AE33" si="2">SUBSTITUTE(RIGHT(F2,9),"Z","")</f>
        <v>16:28:00</v>
      </c>
      <c r="AF2" s="7">
        <f t="shared" ref="AF2:AF33" si="3">G2</f>
        <v>-18</v>
      </c>
      <c r="AG2" s="7">
        <f t="shared" ref="AG2:AG33" si="4">O2</f>
        <v>62347500</v>
      </c>
      <c r="AH2" s="7" t="str">
        <f t="shared" ref="AH2:AH33" si="5">P2</f>
        <v>EUR</v>
      </c>
      <c r="AI2" s="7"/>
      <c r="AJ2" s="7" t="e">
        <f>VLOOKUP(AD2,TR_Reports!$AZ$2:$AZ$46,1,FALSE)</f>
        <v>#N/A</v>
      </c>
    </row>
    <row r="3" spans="1:36">
      <c r="A3" s="7">
        <v>2.0012710240102001E+18</v>
      </c>
      <c r="B3" s="7" t="s">
        <v>318</v>
      </c>
      <c r="C3" s="3">
        <v>200124160398228</v>
      </c>
      <c r="D3" s="7" t="s">
        <v>319</v>
      </c>
      <c r="E3" s="7" t="s">
        <v>320</v>
      </c>
      <c r="F3" s="7" t="s">
        <v>321</v>
      </c>
      <c r="G3" s="7">
        <v>0.28000000000000003</v>
      </c>
      <c r="H3" s="7" t="s">
        <v>314</v>
      </c>
      <c r="I3" s="7" t="s">
        <v>140</v>
      </c>
      <c r="J3" s="7"/>
      <c r="K3" s="7">
        <v>100000000</v>
      </c>
      <c r="L3" s="7"/>
      <c r="M3" s="7"/>
      <c r="N3" s="7"/>
      <c r="O3" s="7">
        <v>100000000</v>
      </c>
      <c r="P3" s="7" t="s">
        <v>140</v>
      </c>
      <c r="Q3" s="7" t="s">
        <v>101</v>
      </c>
      <c r="R3" s="7" t="s">
        <v>322</v>
      </c>
      <c r="S3" s="7" t="s">
        <v>323</v>
      </c>
      <c r="T3" s="7">
        <v>2.0012417041404001E+18</v>
      </c>
      <c r="U3" s="7" t="s">
        <v>324</v>
      </c>
      <c r="V3" s="7"/>
      <c r="W3" s="7" t="s">
        <v>90</v>
      </c>
      <c r="X3" s="7"/>
      <c r="Y3" s="7" t="s">
        <v>90</v>
      </c>
      <c r="Z3" s="7" t="s">
        <v>317</v>
      </c>
      <c r="AA3" s="7" t="s">
        <v>325</v>
      </c>
      <c r="AB3" s="7"/>
      <c r="AC3" s="8">
        <f t="shared" si="0"/>
        <v>43854</v>
      </c>
      <c r="AD3" s="7" t="str">
        <f t="shared" si="1"/>
        <v>EZKXY4SGX1P7</v>
      </c>
      <c r="AE3" s="7" t="str">
        <f t="shared" si="2"/>
        <v>16:03:11</v>
      </c>
      <c r="AF3" s="7">
        <f t="shared" si="3"/>
        <v>0.28000000000000003</v>
      </c>
      <c r="AG3" s="7">
        <f t="shared" si="4"/>
        <v>100000000</v>
      </c>
      <c r="AH3" s="7" t="str">
        <f t="shared" si="5"/>
        <v>EUR</v>
      </c>
      <c r="AI3" s="7"/>
      <c r="AJ3" s="7" t="e">
        <f>VLOOKUP(AD3,TR_Reports!$AZ$2:$AZ$46,1,FALSE)</f>
        <v>#N/A</v>
      </c>
    </row>
    <row r="4" spans="1:36">
      <c r="A4" s="7">
        <v>2.0012916513504599E+18</v>
      </c>
      <c r="B4" s="7" t="s">
        <v>310</v>
      </c>
      <c r="C4" s="3">
        <v>200129161201400</v>
      </c>
      <c r="D4" s="7" t="s">
        <v>326</v>
      </c>
      <c r="E4" s="7" t="s">
        <v>327</v>
      </c>
      <c r="F4" s="7" t="s">
        <v>328</v>
      </c>
      <c r="G4" s="7">
        <v>6</v>
      </c>
      <c r="H4" s="7" t="s">
        <v>314</v>
      </c>
      <c r="I4" s="7" t="s">
        <v>140</v>
      </c>
      <c r="J4" s="7"/>
      <c r="K4" s="7">
        <v>218672305.05000001</v>
      </c>
      <c r="L4" s="7"/>
      <c r="M4" s="7"/>
      <c r="N4" s="7"/>
      <c r="O4" s="7">
        <v>218672305.05000001</v>
      </c>
      <c r="P4" s="7" t="s">
        <v>140</v>
      </c>
      <c r="Q4" s="7" t="s">
        <v>101</v>
      </c>
      <c r="R4" s="7"/>
      <c r="S4" s="7" t="s">
        <v>329</v>
      </c>
      <c r="T4" s="7"/>
      <c r="U4" s="7" t="s">
        <v>316</v>
      </c>
      <c r="V4" s="7"/>
      <c r="W4" s="7" t="s">
        <v>90</v>
      </c>
      <c r="X4" s="7"/>
      <c r="Y4" s="7" t="s">
        <v>90</v>
      </c>
      <c r="Z4" s="7" t="s">
        <v>317</v>
      </c>
      <c r="AA4" s="7"/>
      <c r="AB4" s="7"/>
      <c r="AC4" s="8">
        <f t="shared" si="0"/>
        <v>43859</v>
      </c>
      <c r="AD4" s="7" t="str">
        <f t="shared" si="1"/>
        <v>EZ6N3RTXNHL3</v>
      </c>
      <c r="AE4" s="7" t="str">
        <f t="shared" si="2"/>
        <v>16:36:38</v>
      </c>
      <c r="AF4" s="7">
        <f t="shared" si="3"/>
        <v>6</v>
      </c>
      <c r="AG4" s="7">
        <f t="shared" si="4"/>
        <v>218672305.05000001</v>
      </c>
      <c r="AH4" s="7" t="str">
        <f t="shared" si="5"/>
        <v>EUR</v>
      </c>
      <c r="AI4" s="7"/>
      <c r="AJ4" s="7" t="e">
        <f>VLOOKUP(AD4,TR_Reports!$AZ$2:$AZ$46,1,FALSE)</f>
        <v>#N/A</v>
      </c>
    </row>
    <row r="5" spans="1:36">
      <c r="A5" s="7">
        <v>2.00212084919037E+18</v>
      </c>
      <c r="B5" s="7" t="s">
        <v>310</v>
      </c>
      <c r="C5" s="3">
        <v>200212164327581</v>
      </c>
      <c r="D5" s="7" t="s">
        <v>330</v>
      </c>
      <c r="E5" s="7" t="s">
        <v>331</v>
      </c>
      <c r="F5" s="7" t="s">
        <v>332</v>
      </c>
      <c r="G5" s="7">
        <v>12</v>
      </c>
      <c r="H5" s="7" t="s">
        <v>314</v>
      </c>
      <c r="I5" s="7" t="s">
        <v>140</v>
      </c>
      <c r="J5" s="7"/>
      <c r="K5" s="7">
        <v>199361737.94999999</v>
      </c>
      <c r="L5" s="7"/>
      <c r="M5" s="7"/>
      <c r="N5" s="7"/>
      <c r="O5" s="7">
        <v>199361737.94999999</v>
      </c>
      <c r="P5" s="7" t="s">
        <v>140</v>
      </c>
      <c r="Q5" s="7" t="s">
        <v>101</v>
      </c>
      <c r="R5" s="7"/>
      <c r="S5" s="7" t="s">
        <v>333</v>
      </c>
      <c r="T5" s="7"/>
      <c r="U5" s="7" t="s">
        <v>316</v>
      </c>
      <c r="V5" s="7"/>
      <c r="W5" s="7" t="s">
        <v>90</v>
      </c>
      <c r="X5" s="7"/>
      <c r="Y5" s="7" t="s">
        <v>90</v>
      </c>
      <c r="Z5" s="7" t="s">
        <v>317</v>
      </c>
      <c r="AA5" s="7"/>
      <c r="AB5" s="7"/>
      <c r="AC5" s="8">
        <f t="shared" si="0"/>
        <v>43872</v>
      </c>
      <c r="AD5" s="7" t="str">
        <f t="shared" si="1"/>
        <v>EZQRRVZLCW22</v>
      </c>
      <c r="AE5" s="7" t="str">
        <f t="shared" si="2"/>
        <v>17:48:48</v>
      </c>
      <c r="AF5" s="7">
        <f t="shared" si="3"/>
        <v>12</v>
      </c>
      <c r="AG5" s="7">
        <f t="shared" si="4"/>
        <v>199361737.94999999</v>
      </c>
      <c r="AH5" s="7" t="str">
        <f t="shared" si="5"/>
        <v>EUR</v>
      </c>
      <c r="AI5" s="7"/>
      <c r="AJ5" s="7" t="e">
        <f>VLOOKUP(AD5,TR_Reports!$AZ$2:$AZ$46,1,FALSE)</f>
        <v>#N/A</v>
      </c>
    </row>
    <row r="6" spans="1:36">
      <c r="A6" s="7">
        <v>2.00221095047043E+18</v>
      </c>
      <c r="B6" s="7" t="s">
        <v>310</v>
      </c>
      <c r="C6" s="3">
        <v>200221166372907</v>
      </c>
      <c r="D6" s="7" t="s">
        <v>334</v>
      </c>
      <c r="E6" s="7" t="s">
        <v>335</v>
      </c>
      <c r="F6" s="7" t="s">
        <v>336</v>
      </c>
      <c r="G6" s="7">
        <v>-16</v>
      </c>
      <c r="H6" s="7" t="s">
        <v>314</v>
      </c>
      <c r="I6" s="7" t="s">
        <v>140</v>
      </c>
      <c r="J6" s="7"/>
      <c r="K6" s="7">
        <v>80200000</v>
      </c>
      <c r="L6" s="7"/>
      <c r="M6" s="7"/>
      <c r="N6" s="7"/>
      <c r="O6" s="7">
        <v>80200000</v>
      </c>
      <c r="P6" s="7" t="s">
        <v>140</v>
      </c>
      <c r="Q6" s="7" t="s">
        <v>101</v>
      </c>
      <c r="R6" s="7"/>
      <c r="S6" s="7" t="s">
        <v>337</v>
      </c>
      <c r="T6" s="7"/>
      <c r="U6" s="7" t="s">
        <v>316</v>
      </c>
      <c r="V6" s="7"/>
      <c r="W6" s="7" t="s">
        <v>90</v>
      </c>
      <c r="X6" s="7"/>
      <c r="Y6" s="7" t="s">
        <v>90</v>
      </c>
      <c r="Z6" s="7" t="s">
        <v>317</v>
      </c>
      <c r="AA6" s="7"/>
      <c r="AB6" s="7"/>
      <c r="AC6" s="8">
        <f t="shared" si="0"/>
        <v>43882</v>
      </c>
      <c r="AD6" s="7" t="str">
        <f t="shared" si="1"/>
        <v>EZ169NZQVRJ7</v>
      </c>
      <c r="AE6" s="7" t="str">
        <f t="shared" si="2"/>
        <v>09:39:33</v>
      </c>
      <c r="AF6" s="7">
        <f t="shared" si="3"/>
        <v>-16</v>
      </c>
      <c r="AG6" s="7">
        <f t="shared" si="4"/>
        <v>80200000</v>
      </c>
      <c r="AH6" s="7" t="str">
        <f t="shared" si="5"/>
        <v>EUR</v>
      </c>
      <c r="AI6" s="7"/>
      <c r="AJ6" s="7" t="e">
        <f>VLOOKUP(AD6,TR_Reports!$AZ$2:$AZ$46,1,FALSE)</f>
        <v>#N/A</v>
      </c>
    </row>
    <row r="7" spans="1:36">
      <c r="A7" s="7">
        <v>2.00303144542014E+18</v>
      </c>
      <c r="B7" s="7" t="s">
        <v>310</v>
      </c>
      <c r="C7" s="3">
        <v>200303169861792</v>
      </c>
      <c r="D7" s="7" t="s">
        <v>338</v>
      </c>
      <c r="E7" s="7" t="s">
        <v>339</v>
      </c>
      <c r="F7" s="7" t="s">
        <v>340</v>
      </c>
      <c r="G7" s="7">
        <v>-16</v>
      </c>
      <c r="H7" s="7" t="s">
        <v>314</v>
      </c>
      <c r="I7" s="7" t="s">
        <v>128</v>
      </c>
      <c r="J7" s="7"/>
      <c r="K7" s="7">
        <v>53609410</v>
      </c>
      <c r="L7" s="7"/>
      <c r="M7" s="7"/>
      <c r="N7" s="7"/>
      <c r="O7" s="7">
        <v>53609410</v>
      </c>
      <c r="P7" s="7" t="s">
        <v>128</v>
      </c>
      <c r="Q7" s="7" t="s">
        <v>101</v>
      </c>
      <c r="R7" s="7"/>
      <c r="S7" s="7" t="s">
        <v>341</v>
      </c>
      <c r="T7" s="7"/>
      <c r="U7" s="7" t="s">
        <v>316</v>
      </c>
      <c r="V7" s="7"/>
      <c r="W7" s="7" t="s">
        <v>90</v>
      </c>
      <c r="X7" s="7"/>
      <c r="Y7" s="7" t="s">
        <v>90</v>
      </c>
      <c r="Z7" s="7" t="s">
        <v>317</v>
      </c>
      <c r="AA7" s="7"/>
      <c r="AB7" s="7"/>
      <c r="AC7" s="8">
        <f t="shared" si="0"/>
        <v>43893</v>
      </c>
      <c r="AD7" s="7" t="str">
        <f t="shared" si="1"/>
        <v>EZFDJKJ87DX7</v>
      </c>
      <c r="AE7" s="7" t="str">
        <f t="shared" si="2"/>
        <v>14:37:00</v>
      </c>
      <c r="AF7" s="7">
        <f t="shared" si="3"/>
        <v>-16</v>
      </c>
      <c r="AG7" s="7">
        <f t="shared" si="4"/>
        <v>53609410</v>
      </c>
      <c r="AH7" s="7" t="str">
        <f t="shared" si="5"/>
        <v>CHF</v>
      </c>
      <c r="AI7" s="7"/>
      <c r="AJ7" s="7" t="e">
        <f>VLOOKUP(AD7,TR_Reports!$AZ$2:$AZ$46,1,FALSE)</f>
        <v>#N/A</v>
      </c>
    </row>
    <row r="8" spans="1:36">
      <c r="A8" s="7">
        <v>2.0030911000903301E+18</v>
      </c>
      <c r="B8" s="7" t="s">
        <v>310</v>
      </c>
      <c r="C8" s="3">
        <v>200309171800923</v>
      </c>
      <c r="D8" s="7" t="s">
        <v>342</v>
      </c>
      <c r="E8" s="7" t="s">
        <v>343</v>
      </c>
      <c r="F8" s="7" t="s">
        <v>344</v>
      </c>
      <c r="G8" s="7">
        <v>-2050</v>
      </c>
      <c r="H8" s="7" t="s">
        <v>314</v>
      </c>
      <c r="I8" s="7" t="s">
        <v>112</v>
      </c>
      <c r="J8" s="7"/>
      <c r="K8" s="7">
        <v>4464000</v>
      </c>
      <c r="L8" s="7"/>
      <c r="M8" s="7"/>
      <c r="N8" s="7"/>
      <c r="O8" s="7">
        <v>4464000</v>
      </c>
      <c r="P8" s="7" t="s">
        <v>112</v>
      </c>
      <c r="Q8" s="7" t="s">
        <v>101</v>
      </c>
      <c r="R8" s="7"/>
      <c r="S8" s="7" t="s">
        <v>345</v>
      </c>
      <c r="T8" s="7"/>
      <c r="U8" s="7" t="s">
        <v>316</v>
      </c>
      <c r="V8" s="7"/>
      <c r="W8" s="7" t="s">
        <v>90</v>
      </c>
      <c r="X8" s="7"/>
      <c r="Y8" s="7" t="s">
        <v>90</v>
      </c>
      <c r="Z8" s="7" t="s">
        <v>317</v>
      </c>
      <c r="AA8" s="7"/>
      <c r="AB8" s="7"/>
      <c r="AC8" s="8">
        <f t="shared" si="0"/>
        <v>43899</v>
      </c>
      <c r="AD8" s="7" t="str">
        <f t="shared" si="1"/>
        <v>EZV0VSSS2K08</v>
      </c>
      <c r="AE8" s="7" t="str">
        <f t="shared" si="2"/>
        <v>10:48:00</v>
      </c>
      <c r="AF8" s="7">
        <f t="shared" si="3"/>
        <v>-2050</v>
      </c>
      <c r="AG8" s="7">
        <f t="shared" si="4"/>
        <v>4464000</v>
      </c>
      <c r="AH8" s="7" t="str">
        <f t="shared" si="5"/>
        <v>SEK</v>
      </c>
      <c r="AI8" s="7"/>
      <c r="AJ8" s="7" t="e">
        <f>VLOOKUP(AD8,TR_Reports!$AZ$2:$AZ$46,1,FALSE)</f>
        <v>#N/A</v>
      </c>
    </row>
    <row r="9" spans="1:36">
      <c r="A9" s="7">
        <v>2.0031617500101299E+18</v>
      </c>
      <c r="B9" s="7" t="s">
        <v>310</v>
      </c>
      <c r="C9" s="3">
        <v>200316175966859</v>
      </c>
      <c r="D9" s="7" t="s">
        <v>346</v>
      </c>
      <c r="E9" s="7" t="s">
        <v>347</v>
      </c>
      <c r="F9" s="7" t="s">
        <v>348</v>
      </c>
      <c r="G9" s="7">
        <v>27.5</v>
      </c>
      <c r="H9" s="7" t="s">
        <v>314</v>
      </c>
      <c r="I9" s="7" t="s">
        <v>349</v>
      </c>
      <c r="J9" s="7"/>
      <c r="K9" s="7">
        <v>79885195.590000004</v>
      </c>
      <c r="L9" s="7"/>
      <c r="M9" s="7"/>
      <c r="N9" s="7"/>
      <c r="O9" s="7">
        <v>79885195.590000004</v>
      </c>
      <c r="P9" s="7" t="s">
        <v>349</v>
      </c>
      <c r="Q9" s="7" t="s">
        <v>101</v>
      </c>
      <c r="R9" s="7"/>
      <c r="S9" s="7" t="s">
        <v>350</v>
      </c>
      <c r="T9" s="7"/>
      <c r="U9" s="7" t="s">
        <v>316</v>
      </c>
      <c r="V9" s="7"/>
      <c r="W9" s="7" t="s">
        <v>90</v>
      </c>
      <c r="X9" s="7"/>
      <c r="Y9" s="7" t="s">
        <v>90</v>
      </c>
      <c r="Z9" s="7" t="s">
        <v>317</v>
      </c>
      <c r="AA9" s="7"/>
      <c r="AB9" s="7"/>
      <c r="AC9" s="8">
        <f t="shared" si="0"/>
        <v>43906</v>
      </c>
      <c r="AD9" s="7" t="str">
        <f t="shared" si="1"/>
        <v>EZHP17D68P84</v>
      </c>
      <c r="AE9" s="7" t="str">
        <f t="shared" si="2"/>
        <v>17:34:00</v>
      </c>
      <c r="AF9" s="7">
        <f t="shared" si="3"/>
        <v>27.5</v>
      </c>
      <c r="AG9" s="7">
        <f t="shared" si="4"/>
        <v>79885195.590000004</v>
      </c>
      <c r="AH9" s="7" t="str">
        <f t="shared" si="5"/>
        <v>GBP</v>
      </c>
      <c r="AI9" s="7"/>
      <c r="AJ9" s="7" t="e">
        <f>VLOOKUP(AD9,TR_Reports!$AZ$2:$AZ$46,1,FALSE)</f>
        <v>#N/A</v>
      </c>
    </row>
    <row r="10" spans="1:36">
      <c r="A10" s="7">
        <v>2.0031812011503099E+18</v>
      </c>
      <c r="B10" s="7" t="s">
        <v>310</v>
      </c>
      <c r="C10" s="3">
        <v>200318177397580</v>
      </c>
      <c r="D10" s="7" t="s">
        <v>351</v>
      </c>
      <c r="E10" s="7" t="s">
        <v>352</v>
      </c>
      <c r="F10" s="7" t="s">
        <v>353</v>
      </c>
      <c r="G10" s="7">
        <v>-275</v>
      </c>
      <c r="H10" s="7" t="s">
        <v>314</v>
      </c>
      <c r="I10" s="7" t="s">
        <v>140</v>
      </c>
      <c r="J10" s="7"/>
      <c r="K10" s="7">
        <v>12603000</v>
      </c>
      <c r="L10" s="7"/>
      <c r="M10" s="7"/>
      <c r="N10" s="7"/>
      <c r="O10" s="7">
        <v>12603000</v>
      </c>
      <c r="P10" s="7" t="s">
        <v>140</v>
      </c>
      <c r="Q10" s="7" t="s">
        <v>101</v>
      </c>
      <c r="R10" s="7"/>
      <c r="S10" s="7" t="s">
        <v>354</v>
      </c>
      <c r="T10" s="7"/>
      <c r="U10" s="7" t="s">
        <v>316</v>
      </c>
      <c r="V10" s="7"/>
      <c r="W10" s="7" t="s">
        <v>90</v>
      </c>
      <c r="X10" s="7"/>
      <c r="Y10" s="7" t="s">
        <v>90</v>
      </c>
      <c r="Z10" s="7" t="s">
        <v>317</v>
      </c>
      <c r="AA10" s="7"/>
      <c r="AB10" s="7"/>
      <c r="AC10" s="8">
        <f t="shared" si="0"/>
        <v>43908</v>
      </c>
      <c r="AD10" s="7" t="str">
        <f t="shared" si="1"/>
        <v>EZMY3H8Z9H66</v>
      </c>
      <c r="AE10" s="7" t="str">
        <f t="shared" si="2"/>
        <v>11:41:00</v>
      </c>
      <c r="AF10" s="7">
        <f t="shared" si="3"/>
        <v>-275</v>
      </c>
      <c r="AG10" s="7">
        <f t="shared" si="4"/>
        <v>12603000</v>
      </c>
      <c r="AH10" s="7" t="str">
        <f t="shared" si="5"/>
        <v>EUR</v>
      </c>
      <c r="AI10" s="7"/>
      <c r="AJ10" s="7" t="e">
        <f>VLOOKUP(AD10,TR_Reports!$AZ$2:$AZ$46,1,FALSE)</f>
        <v>#N/A</v>
      </c>
    </row>
    <row r="11" spans="1:36">
      <c r="A11" s="7">
        <v>2.0032511345202801E+18</v>
      </c>
      <c r="B11" s="7" t="s">
        <v>318</v>
      </c>
      <c r="C11" s="3">
        <v>200324180215515</v>
      </c>
      <c r="D11" s="7" t="s">
        <v>355</v>
      </c>
      <c r="E11" s="7" t="s">
        <v>356</v>
      </c>
      <c r="F11" s="7" t="s">
        <v>357</v>
      </c>
      <c r="G11" s="7">
        <v>28</v>
      </c>
      <c r="H11" s="7" t="s">
        <v>314</v>
      </c>
      <c r="I11" s="7" t="s">
        <v>349</v>
      </c>
      <c r="J11" s="7"/>
      <c r="K11" s="7">
        <v>100000005</v>
      </c>
      <c r="L11" s="7"/>
      <c r="M11" s="7"/>
      <c r="N11" s="7"/>
      <c r="O11" s="7">
        <v>100000005</v>
      </c>
      <c r="P11" s="7" t="s">
        <v>349</v>
      </c>
      <c r="Q11" s="7" t="s">
        <v>101</v>
      </c>
      <c r="R11" s="7" t="s">
        <v>358</v>
      </c>
      <c r="S11" s="7" t="s">
        <v>359</v>
      </c>
      <c r="T11" s="7">
        <v>2.00324173556017E+18</v>
      </c>
      <c r="U11" s="7" t="s">
        <v>324</v>
      </c>
      <c r="V11" s="7"/>
      <c r="W11" s="7" t="s">
        <v>90</v>
      </c>
      <c r="X11" s="7"/>
      <c r="Y11" s="7" t="s">
        <v>90</v>
      </c>
      <c r="Z11" s="7" t="s">
        <v>317</v>
      </c>
      <c r="AA11" s="7" t="s">
        <v>360</v>
      </c>
      <c r="AB11" s="7"/>
      <c r="AC11" s="8">
        <f t="shared" si="0"/>
        <v>43914</v>
      </c>
      <c r="AD11" s="7" t="str">
        <f t="shared" si="1"/>
        <v>EZHCKBF2TPH2</v>
      </c>
      <c r="AE11" s="7" t="str">
        <f t="shared" si="2"/>
        <v>17:11:31</v>
      </c>
      <c r="AF11" s="7">
        <f t="shared" si="3"/>
        <v>28</v>
      </c>
      <c r="AG11" s="7">
        <f t="shared" si="4"/>
        <v>100000005</v>
      </c>
      <c r="AH11" s="7" t="str">
        <f t="shared" si="5"/>
        <v>GBP</v>
      </c>
      <c r="AI11" s="7"/>
      <c r="AJ11" s="7" t="e">
        <f>VLOOKUP(AD11,TR_Reports!$AZ$2:$AZ$46,1,FALSE)</f>
        <v>#N/A</v>
      </c>
    </row>
    <row r="12" spans="1:36">
      <c r="A12" s="7">
        <v>2.0040813495002701E+18</v>
      </c>
      <c r="B12" s="7" t="s">
        <v>310</v>
      </c>
      <c r="C12" s="3">
        <v>200408185812451</v>
      </c>
      <c r="D12" s="7" t="s">
        <v>361</v>
      </c>
      <c r="E12" s="7" t="s">
        <v>362</v>
      </c>
      <c r="F12" s="7" t="s">
        <v>363</v>
      </c>
      <c r="G12" s="7">
        <v>-500</v>
      </c>
      <c r="H12" s="7" t="s">
        <v>314</v>
      </c>
      <c r="I12" s="7" t="s">
        <v>140</v>
      </c>
      <c r="J12" s="7"/>
      <c r="K12" s="7">
        <v>4398000</v>
      </c>
      <c r="L12" s="7"/>
      <c r="M12" s="7"/>
      <c r="N12" s="7"/>
      <c r="O12" s="7">
        <v>4398000</v>
      </c>
      <c r="P12" s="7" t="s">
        <v>140</v>
      </c>
      <c r="Q12" s="7" t="s">
        <v>101</v>
      </c>
      <c r="R12" s="7"/>
      <c r="S12" s="7" t="s">
        <v>364</v>
      </c>
      <c r="T12" s="7"/>
      <c r="U12" s="7" t="s">
        <v>316</v>
      </c>
      <c r="V12" s="7"/>
      <c r="W12" s="7" t="s">
        <v>90</v>
      </c>
      <c r="X12" s="7"/>
      <c r="Y12" s="7" t="s">
        <v>90</v>
      </c>
      <c r="Z12" s="7" t="s">
        <v>317</v>
      </c>
      <c r="AA12" s="7"/>
      <c r="AB12" s="7"/>
      <c r="AC12" s="8">
        <f t="shared" si="0"/>
        <v>43929</v>
      </c>
      <c r="AD12" s="7" t="str">
        <f t="shared" si="1"/>
        <v>EZBGW0FQ5D72</v>
      </c>
      <c r="AE12" s="7" t="str">
        <f t="shared" si="2"/>
        <v>12:23:00</v>
      </c>
      <c r="AF12" s="7">
        <f t="shared" si="3"/>
        <v>-500</v>
      </c>
      <c r="AG12" s="7">
        <f t="shared" si="4"/>
        <v>4398000</v>
      </c>
      <c r="AH12" s="7" t="str">
        <f t="shared" si="5"/>
        <v>EUR</v>
      </c>
      <c r="AI12" s="7"/>
      <c r="AJ12" s="7" t="e">
        <f>VLOOKUP(AD12,TR_Reports!$AZ$2:$AZ$46,1,FALSE)</f>
        <v>#N/A</v>
      </c>
    </row>
    <row r="13" spans="1:36">
      <c r="A13" s="7">
        <v>2.0040912143104901E+18</v>
      </c>
      <c r="B13" s="7" t="s">
        <v>310</v>
      </c>
      <c r="C13" s="3">
        <v>200409186269178</v>
      </c>
      <c r="D13" s="7" t="s">
        <v>365</v>
      </c>
      <c r="E13" s="7" t="s">
        <v>366</v>
      </c>
      <c r="F13" s="7" t="s">
        <v>367</v>
      </c>
      <c r="G13" s="7">
        <v>-1450</v>
      </c>
      <c r="H13" s="7" t="s">
        <v>314</v>
      </c>
      <c r="I13" s="7" t="s">
        <v>112</v>
      </c>
      <c r="J13" s="7"/>
      <c r="K13" s="7">
        <v>5684000</v>
      </c>
      <c r="L13" s="7"/>
      <c r="M13" s="7"/>
      <c r="N13" s="7"/>
      <c r="O13" s="7">
        <v>5684000</v>
      </c>
      <c r="P13" s="7" t="s">
        <v>112</v>
      </c>
      <c r="Q13" s="7" t="s">
        <v>101</v>
      </c>
      <c r="R13" s="7"/>
      <c r="S13" s="7" t="s">
        <v>368</v>
      </c>
      <c r="T13" s="7"/>
      <c r="U13" s="7" t="s">
        <v>316</v>
      </c>
      <c r="V13" s="7"/>
      <c r="W13" s="7" t="s">
        <v>90</v>
      </c>
      <c r="X13" s="7"/>
      <c r="Y13" s="7" t="s">
        <v>90</v>
      </c>
      <c r="Z13" s="7" t="s">
        <v>317</v>
      </c>
      <c r="AA13" s="7"/>
      <c r="AB13" s="7"/>
      <c r="AC13" s="8">
        <f t="shared" si="0"/>
        <v>43930</v>
      </c>
      <c r="AD13" s="7" t="str">
        <f t="shared" si="1"/>
        <v>EZSP8MHF0XL2</v>
      </c>
      <c r="AE13" s="7" t="str">
        <f t="shared" si="2"/>
        <v>10:54:00</v>
      </c>
      <c r="AF13" s="7">
        <f t="shared" si="3"/>
        <v>-1450</v>
      </c>
      <c r="AG13" s="7">
        <f t="shared" si="4"/>
        <v>5684000</v>
      </c>
      <c r="AH13" s="7" t="str">
        <f t="shared" si="5"/>
        <v>SEK</v>
      </c>
      <c r="AI13" s="7"/>
      <c r="AJ13" s="7" t="e">
        <f>VLOOKUP(AD13,TR_Reports!$AZ$2:$AZ$46,1,FALSE)</f>
        <v>#N/A</v>
      </c>
    </row>
    <row r="14" spans="1:36">
      <c r="A14" s="7">
        <v>2.00415153209038E+18</v>
      </c>
      <c r="B14" s="7" t="s">
        <v>310</v>
      </c>
      <c r="C14" s="3">
        <v>200415187442274</v>
      </c>
      <c r="D14" s="7" t="s">
        <v>369</v>
      </c>
      <c r="E14" s="7" t="s">
        <v>370</v>
      </c>
      <c r="F14" s="7" t="s">
        <v>371</v>
      </c>
      <c r="G14" s="7">
        <v>-28</v>
      </c>
      <c r="H14" s="7" t="s">
        <v>314</v>
      </c>
      <c r="I14" s="7" t="s">
        <v>128</v>
      </c>
      <c r="J14" s="7"/>
      <c r="K14" s="7">
        <v>48112483.5</v>
      </c>
      <c r="L14" s="7"/>
      <c r="M14" s="7"/>
      <c r="N14" s="7"/>
      <c r="O14" s="7">
        <v>48112483.5</v>
      </c>
      <c r="P14" s="7" t="s">
        <v>128</v>
      </c>
      <c r="Q14" s="7" t="s">
        <v>101</v>
      </c>
      <c r="R14" s="7"/>
      <c r="S14" s="7" t="s">
        <v>372</v>
      </c>
      <c r="T14" s="7"/>
      <c r="U14" s="7" t="s">
        <v>316</v>
      </c>
      <c r="V14" s="7"/>
      <c r="W14" s="7" t="s">
        <v>90</v>
      </c>
      <c r="X14" s="7"/>
      <c r="Y14" s="7" t="s">
        <v>90</v>
      </c>
      <c r="Z14" s="7" t="s">
        <v>317</v>
      </c>
      <c r="AA14" s="7"/>
      <c r="AB14" s="7"/>
      <c r="AC14" s="8">
        <f t="shared" si="0"/>
        <v>43936</v>
      </c>
      <c r="AD14" s="7" t="str">
        <f t="shared" si="1"/>
        <v>EZQRLJQ62RB6</v>
      </c>
      <c r="AE14" s="7" t="str">
        <f t="shared" si="2"/>
        <v>14:09:00</v>
      </c>
      <c r="AF14" s="7">
        <f t="shared" si="3"/>
        <v>-28</v>
      </c>
      <c r="AG14" s="7">
        <f t="shared" si="4"/>
        <v>48112483.5</v>
      </c>
      <c r="AH14" s="7" t="str">
        <f t="shared" si="5"/>
        <v>CHF</v>
      </c>
      <c r="AI14" s="7"/>
      <c r="AJ14" s="7" t="e">
        <f>VLOOKUP(AD14,TR_Reports!$AZ$2:$AZ$46,1,FALSE)</f>
        <v>#N/A</v>
      </c>
    </row>
    <row r="15" spans="1:36">
      <c r="A15" s="7">
        <v>2.0041617125601201E+18</v>
      </c>
      <c r="B15" s="7" t="s">
        <v>310</v>
      </c>
      <c r="C15" s="3">
        <v>200416188033828</v>
      </c>
      <c r="D15" s="7" t="s">
        <v>373</v>
      </c>
      <c r="E15" s="7" t="s">
        <v>374</v>
      </c>
      <c r="F15" s="7" t="s">
        <v>375</v>
      </c>
      <c r="G15" s="7">
        <v>22</v>
      </c>
      <c r="H15" s="7" t="s">
        <v>314</v>
      </c>
      <c r="I15" s="7" t="s">
        <v>349</v>
      </c>
      <c r="J15" s="7"/>
      <c r="K15" s="7">
        <v>79122174.019999996</v>
      </c>
      <c r="L15" s="7"/>
      <c r="M15" s="7"/>
      <c r="N15" s="7"/>
      <c r="O15" s="7">
        <v>79122174.019999996</v>
      </c>
      <c r="P15" s="7" t="s">
        <v>349</v>
      </c>
      <c r="Q15" s="7" t="s">
        <v>101</v>
      </c>
      <c r="R15" s="7"/>
      <c r="S15" s="7" t="s">
        <v>376</v>
      </c>
      <c r="T15" s="7"/>
      <c r="U15" s="7" t="s">
        <v>316</v>
      </c>
      <c r="V15" s="7"/>
      <c r="W15" s="7" t="s">
        <v>90</v>
      </c>
      <c r="X15" s="7"/>
      <c r="Y15" s="7" t="s">
        <v>90</v>
      </c>
      <c r="Z15" s="7" t="s">
        <v>317</v>
      </c>
      <c r="AA15" s="7"/>
      <c r="AB15" s="7"/>
      <c r="AC15" s="8">
        <f t="shared" si="0"/>
        <v>43937</v>
      </c>
      <c r="AD15" s="7" t="str">
        <f t="shared" si="1"/>
        <v>EZB8DBDXNJR2</v>
      </c>
      <c r="AE15" s="7" t="str">
        <f t="shared" si="2"/>
        <v>14:20:00</v>
      </c>
      <c r="AF15" s="7">
        <f t="shared" si="3"/>
        <v>22</v>
      </c>
      <c r="AG15" s="7">
        <f t="shared" si="4"/>
        <v>79122174.019999996</v>
      </c>
      <c r="AH15" s="7" t="str">
        <f t="shared" si="5"/>
        <v>GBP</v>
      </c>
      <c r="AI15" s="7"/>
      <c r="AJ15" s="7" t="e">
        <f>VLOOKUP(AD15,TR_Reports!$AZ$2:$AZ$46,1,FALSE)</f>
        <v>#N/A</v>
      </c>
    </row>
    <row r="16" spans="1:36">
      <c r="A16" s="7">
        <v>2.0042011312903401E+18</v>
      </c>
      <c r="B16" s="7" t="s">
        <v>310</v>
      </c>
      <c r="C16" s="3">
        <v>200420188674917</v>
      </c>
      <c r="D16" s="7" t="s">
        <v>377</v>
      </c>
      <c r="E16" s="7" t="s">
        <v>378</v>
      </c>
      <c r="F16" s="7" t="s">
        <v>379</v>
      </c>
      <c r="G16" s="7">
        <v>-25</v>
      </c>
      <c r="H16" s="7" t="s">
        <v>314</v>
      </c>
      <c r="I16" s="7" t="s">
        <v>140</v>
      </c>
      <c r="J16" s="7"/>
      <c r="K16" s="7">
        <v>70075000</v>
      </c>
      <c r="L16" s="7"/>
      <c r="M16" s="7"/>
      <c r="N16" s="7"/>
      <c r="O16" s="7">
        <v>70075000</v>
      </c>
      <c r="P16" s="7" t="s">
        <v>140</v>
      </c>
      <c r="Q16" s="7" t="s">
        <v>101</v>
      </c>
      <c r="R16" s="7"/>
      <c r="S16" s="7" t="s">
        <v>380</v>
      </c>
      <c r="T16" s="7"/>
      <c r="U16" s="7" t="s">
        <v>316</v>
      </c>
      <c r="V16" s="7"/>
      <c r="W16" s="7" t="s">
        <v>90</v>
      </c>
      <c r="X16" s="7"/>
      <c r="Y16" s="7" t="s">
        <v>90</v>
      </c>
      <c r="Z16" s="7" t="s">
        <v>317</v>
      </c>
      <c r="AA16" s="7"/>
      <c r="AB16" s="7"/>
      <c r="AC16" s="8">
        <f t="shared" si="0"/>
        <v>43941</v>
      </c>
      <c r="AD16" s="7" t="str">
        <f t="shared" si="1"/>
        <v>EZ2CN39Q4373</v>
      </c>
      <c r="AE16" s="7" t="str">
        <f t="shared" si="2"/>
        <v>09:17:05</v>
      </c>
      <c r="AF16" s="7">
        <f t="shared" si="3"/>
        <v>-25</v>
      </c>
      <c r="AG16" s="7">
        <f t="shared" si="4"/>
        <v>70075000</v>
      </c>
      <c r="AH16" s="7" t="str">
        <f t="shared" si="5"/>
        <v>EUR</v>
      </c>
      <c r="AI16" s="7"/>
      <c r="AJ16" s="7" t="e">
        <f>VLOOKUP(AD16,TR_Reports!$AZ$2:$AZ$46,1,FALSE)</f>
        <v>#N/A</v>
      </c>
    </row>
    <row r="17" spans="1:36">
      <c r="A17" s="7">
        <v>2.0042114043002801E+18</v>
      </c>
      <c r="B17" s="7" t="s">
        <v>310</v>
      </c>
      <c r="C17" s="3">
        <v>200421189075897</v>
      </c>
      <c r="D17" s="7" t="s">
        <v>381</v>
      </c>
      <c r="E17" s="7" t="s">
        <v>382</v>
      </c>
      <c r="F17" s="7" t="s">
        <v>383</v>
      </c>
      <c r="G17" s="7">
        <v>-400</v>
      </c>
      <c r="H17" s="7" t="s">
        <v>314</v>
      </c>
      <c r="I17" s="7" t="s">
        <v>112</v>
      </c>
      <c r="J17" s="7"/>
      <c r="K17" s="7">
        <v>2250000</v>
      </c>
      <c r="L17" s="7"/>
      <c r="M17" s="7"/>
      <c r="N17" s="7"/>
      <c r="O17" s="7">
        <v>2250000</v>
      </c>
      <c r="P17" s="7" t="s">
        <v>112</v>
      </c>
      <c r="Q17" s="7" t="s">
        <v>101</v>
      </c>
      <c r="R17" s="7"/>
      <c r="S17" s="7" t="s">
        <v>384</v>
      </c>
      <c r="T17" s="7"/>
      <c r="U17" s="7" t="s">
        <v>316</v>
      </c>
      <c r="V17" s="7"/>
      <c r="W17" s="7" t="s">
        <v>90</v>
      </c>
      <c r="X17" s="7"/>
      <c r="Y17" s="7" t="s">
        <v>90</v>
      </c>
      <c r="Z17" s="7" t="s">
        <v>317</v>
      </c>
      <c r="AA17" s="7"/>
      <c r="AB17" s="7"/>
      <c r="AC17" s="8">
        <f t="shared" si="0"/>
        <v>43942</v>
      </c>
      <c r="AD17" s="7" t="str">
        <f t="shared" si="1"/>
        <v>EZCYBFRL7T96</v>
      </c>
      <c r="AE17" s="7" t="str">
        <f t="shared" si="2"/>
        <v>12:36:05</v>
      </c>
      <c r="AF17" s="7">
        <f t="shared" si="3"/>
        <v>-400</v>
      </c>
      <c r="AG17" s="7">
        <f t="shared" si="4"/>
        <v>2250000</v>
      </c>
      <c r="AH17" s="7" t="str">
        <f t="shared" si="5"/>
        <v>SEK</v>
      </c>
      <c r="AI17" s="7"/>
      <c r="AJ17" s="7" t="e">
        <f>VLOOKUP(AD17,TR_Reports!$AZ$2:$AZ$46,1,FALSE)</f>
        <v>#N/A</v>
      </c>
    </row>
    <row r="18" spans="1:36">
      <c r="A18" s="7">
        <v>2.00424162818046E+18</v>
      </c>
      <c r="B18" s="7" t="s">
        <v>318</v>
      </c>
      <c r="C18" s="3">
        <v>200424190164173</v>
      </c>
      <c r="D18" s="7" t="s">
        <v>385</v>
      </c>
      <c r="E18" s="7" t="s">
        <v>386</v>
      </c>
      <c r="F18" s="7" t="s">
        <v>387</v>
      </c>
      <c r="G18" s="7">
        <v>18</v>
      </c>
      <c r="H18" s="7" t="s">
        <v>314</v>
      </c>
      <c r="I18" s="7" t="s">
        <v>349</v>
      </c>
      <c r="J18" s="7"/>
      <c r="K18" s="7">
        <v>99728761</v>
      </c>
      <c r="L18" s="7"/>
      <c r="M18" s="7"/>
      <c r="N18" s="7"/>
      <c r="O18" s="7">
        <v>99728761</v>
      </c>
      <c r="P18" s="7" t="s">
        <v>349</v>
      </c>
      <c r="Q18" s="7" t="s">
        <v>101</v>
      </c>
      <c r="R18" s="7" t="s">
        <v>358</v>
      </c>
      <c r="S18" s="7" t="s">
        <v>388</v>
      </c>
      <c r="T18" s="7">
        <v>2.00424152942046E+18</v>
      </c>
      <c r="U18" s="7" t="s">
        <v>324</v>
      </c>
      <c r="V18" s="7"/>
      <c r="W18" s="7" t="s">
        <v>90</v>
      </c>
      <c r="X18" s="7"/>
      <c r="Y18" s="7" t="s">
        <v>90</v>
      </c>
      <c r="Z18" s="7" t="s">
        <v>317</v>
      </c>
      <c r="AA18" s="7" t="s">
        <v>360</v>
      </c>
      <c r="AB18" s="7"/>
      <c r="AC18" s="8">
        <f t="shared" si="0"/>
        <v>43945</v>
      </c>
      <c r="AD18" s="7" t="str">
        <f t="shared" si="1"/>
        <v>EZB05203MQ85</v>
      </c>
      <c r="AE18" s="7" t="str">
        <f t="shared" si="2"/>
        <v>14:03:00</v>
      </c>
      <c r="AF18" s="7">
        <f t="shared" si="3"/>
        <v>18</v>
      </c>
      <c r="AG18" s="7">
        <f t="shared" si="4"/>
        <v>99728761</v>
      </c>
      <c r="AH18" s="7" t="str">
        <f t="shared" si="5"/>
        <v>GBP</v>
      </c>
      <c r="AI18" s="7"/>
      <c r="AJ18" s="7" t="e">
        <f>VLOOKUP(AD18,TR_Reports!$AZ$2:$AZ$46,1,FALSE)</f>
        <v>#N/A</v>
      </c>
    </row>
    <row r="19" spans="1:36">
      <c r="A19" s="7">
        <v>2.0051514043503301E+18</v>
      </c>
      <c r="B19" s="7" t="s">
        <v>310</v>
      </c>
      <c r="C19" s="3">
        <v>200515195121236</v>
      </c>
      <c r="D19" s="7" t="s">
        <v>389</v>
      </c>
      <c r="E19" s="7" t="s">
        <v>390</v>
      </c>
      <c r="F19" s="7" t="s">
        <v>391</v>
      </c>
      <c r="G19" s="7">
        <v>-22</v>
      </c>
      <c r="H19" s="7" t="s">
        <v>314</v>
      </c>
      <c r="I19" s="7" t="s">
        <v>128</v>
      </c>
      <c r="J19" s="7"/>
      <c r="K19" s="7">
        <v>111928748.90000001</v>
      </c>
      <c r="L19" s="7"/>
      <c r="M19" s="7"/>
      <c r="N19" s="7"/>
      <c r="O19" s="7">
        <v>111928748.90000001</v>
      </c>
      <c r="P19" s="7" t="s">
        <v>128</v>
      </c>
      <c r="Q19" s="7" t="s">
        <v>101</v>
      </c>
      <c r="R19" s="7"/>
      <c r="S19" s="7" t="s">
        <v>392</v>
      </c>
      <c r="T19" s="7"/>
      <c r="U19" s="7" t="s">
        <v>316</v>
      </c>
      <c r="V19" s="7"/>
      <c r="W19" s="7" t="s">
        <v>90</v>
      </c>
      <c r="X19" s="7"/>
      <c r="Y19" s="7" t="s">
        <v>90</v>
      </c>
      <c r="Z19" s="7" t="s">
        <v>317</v>
      </c>
      <c r="AA19" s="7"/>
      <c r="AB19" s="7"/>
      <c r="AC19" s="8">
        <f t="shared" si="0"/>
        <v>43966</v>
      </c>
      <c r="AD19" s="7" t="str">
        <f t="shared" si="1"/>
        <v>EZ8X8DZNPMP2</v>
      </c>
      <c r="AE19" s="7" t="str">
        <f t="shared" si="2"/>
        <v>12:40:00</v>
      </c>
      <c r="AF19" s="7">
        <f t="shared" si="3"/>
        <v>-22</v>
      </c>
      <c r="AG19" s="7">
        <f t="shared" si="4"/>
        <v>111928748.90000001</v>
      </c>
      <c r="AH19" s="7" t="str">
        <f t="shared" si="5"/>
        <v>CHF</v>
      </c>
      <c r="AI19" s="7"/>
      <c r="AJ19" s="7" t="e">
        <f>VLOOKUP(AD19,TR_Reports!$AZ$2:$AZ$46,1,FALSE)</f>
        <v>#N/A</v>
      </c>
    </row>
    <row r="20" spans="1:36">
      <c r="A20" s="7">
        <v>2.0052210040802701E+18</v>
      </c>
      <c r="B20" s="7" t="s">
        <v>310</v>
      </c>
      <c r="C20" s="3">
        <v>200522196752677</v>
      </c>
      <c r="D20" s="7" t="s">
        <v>393</v>
      </c>
      <c r="E20" s="7" t="s">
        <v>394</v>
      </c>
      <c r="F20" s="7" t="s">
        <v>395</v>
      </c>
      <c r="G20" s="7">
        <v>-550</v>
      </c>
      <c r="H20" s="7" t="s">
        <v>314</v>
      </c>
      <c r="I20" s="7" t="s">
        <v>112</v>
      </c>
      <c r="J20" s="7"/>
      <c r="K20" s="7">
        <v>2172500</v>
      </c>
      <c r="L20" s="7"/>
      <c r="M20" s="7"/>
      <c r="N20" s="7"/>
      <c r="O20" s="7">
        <v>2172500</v>
      </c>
      <c r="P20" s="7" t="s">
        <v>112</v>
      </c>
      <c r="Q20" s="7" t="s">
        <v>101</v>
      </c>
      <c r="R20" s="7"/>
      <c r="S20" s="7" t="s">
        <v>396</v>
      </c>
      <c r="T20" s="7"/>
      <c r="U20" s="7" t="s">
        <v>316</v>
      </c>
      <c r="V20" s="7"/>
      <c r="W20" s="7" t="s">
        <v>90</v>
      </c>
      <c r="X20" s="7"/>
      <c r="Y20" s="7" t="s">
        <v>90</v>
      </c>
      <c r="Z20" s="7" t="s">
        <v>317</v>
      </c>
      <c r="AA20" s="7"/>
      <c r="AB20" s="7"/>
      <c r="AC20" s="8">
        <f t="shared" si="0"/>
        <v>43973</v>
      </c>
      <c r="AD20" s="7" t="str">
        <f t="shared" si="1"/>
        <v>EZ5QMLHL7WD8</v>
      </c>
      <c r="AE20" s="7" t="str">
        <f t="shared" si="2"/>
        <v>08:50:05</v>
      </c>
      <c r="AF20" s="7">
        <f t="shared" si="3"/>
        <v>-550</v>
      </c>
      <c r="AG20" s="7">
        <f t="shared" si="4"/>
        <v>2172500</v>
      </c>
      <c r="AH20" s="7" t="str">
        <f t="shared" si="5"/>
        <v>SEK</v>
      </c>
      <c r="AI20" s="7"/>
      <c r="AJ20" s="7" t="e">
        <f>VLOOKUP(AD20,TR_Reports!$AZ$2:$AZ$46,1,FALSE)</f>
        <v>#N/A</v>
      </c>
    </row>
    <row r="21" spans="1:36">
      <c r="A21" s="7">
        <v>2.0052214304701801E+18</v>
      </c>
      <c r="B21" s="7" t="s">
        <v>318</v>
      </c>
      <c r="C21" s="3">
        <v>200522196798208</v>
      </c>
      <c r="D21" s="7" t="s">
        <v>397</v>
      </c>
      <c r="E21" s="7" t="s">
        <v>398</v>
      </c>
      <c r="F21" s="7" t="s">
        <v>399</v>
      </c>
      <c r="G21" s="7">
        <v>-3000</v>
      </c>
      <c r="H21" s="7" t="s">
        <v>314</v>
      </c>
      <c r="I21" s="7" t="s">
        <v>400</v>
      </c>
      <c r="J21" s="7"/>
      <c r="K21" s="7">
        <v>1151000</v>
      </c>
      <c r="L21" s="7"/>
      <c r="M21" s="7"/>
      <c r="N21" s="7"/>
      <c r="O21" s="7">
        <v>1151000</v>
      </c>
      <c r="P21" s="7" t="s">
        <v>400</v>
      </c>
      <c r="Q21" s="7" t="s">
        <v>101</v>
      </c>
      <c r="R21" s="7" t="s">
        <v>358</v>
      </c>
      <c r="S21" s="7" t="s">
        <v>401</v>
      </c>
      <c r="T21" s="7">
        <v>2.00522134538018E+18</v>
      </c>
      <c r="U21" s="7" t="s">
        <v>316</v>
      </c>
      <c r="V21" s="7"/>
      <c r="W21" s="7" t="s">
        <v>90</v>
      </c>
      <c r="X21" s="7"/>
      <c r="Y21" s="7" t="s">
        <v>90</v>
      </c>
      <c r="Z21" s="7" t="s">
        <v>317</v>
      </c>
      <c r="AA21" s="7"/>
      <c r="AB21" s="7"/>
      <c r="AC21" s="8">
        <f t="shared" si="0"/>
        <v>43973</v>
      </c>
      <c r="AD21" s="7" t="str">
        <f t="shared" si="1"/>
        <v>EZTGVG9Z5GR1</v>
      </c>
      <c r="AE21" s="7" t="str">
        <f t="shared" si="2"/>
        <v>12:35:05</v>
      </c>
      <c r="AF21" s="7">
        <f t="shared" si="3"/>
        <v>-3000</v>
      </c>
      <c r="AG21" s="7">
        <f t="shared" si="4"/>
        <v>1151000</v>
      </c>
      <c r="AH21" s="7" t="str">
        <f t="shared" si="5"/>
        <v>DKK</v>
      </c>
      <c r="AI21" s="7"/>
      <c r="AJ21" s="7" t="e">
        <f>VLOOKUP(AD21,TR_Reports!$AZ$2:$AZ$46,1,FALSE)</f>
        <v>#N/A</v>
      </c>
    </row>
    <row r="22" spans="1:36">
      <c r="A22" s="7">
        <v>2.0052613092804301E+18</v>
      </c>
      <c r="B22" s="7" t="s">
        <v>310</v>
      </c>
      <c r="C22" s="3">
        <v>200526197226475</v>
      </c>
      <c r="D22" s="7" t="s">
        <v>402</v>
      </c>
      <c r="E22" s="7" t="s">
        <v>403</v>
      </c>
      <c r="F22" s="7" t="s">
        <v>404</v>
      </c>
      <c r="G22" s="7">
        <v>16</v>
      </c>
      <c r="H22" s="7" t="s">
        <v>314</v>
      </c>
      <c r="I22" s="7" t="s">
        <v>349</v>
      </c>
      <c r="J22" s="7"/>
      <c r="K22" s="7">
        <v>104132931.45999999</v>
      </c>
      <c r="L22" s="7"/>
      <c r="M22" s="7"/>
      <c r="N22" s="7"/>
      <c r="O22" s="7">
        <v>104132931.45999999</v>
      </c>
      <c r="P22" s="7" t="s">
        <v>349</v>
      </c>
      <c r="Q22" s="7" t="s">
        <v>101</v>
      </c>
      <c r="R22" s="7"/>
      <c r="S22" s="7" t="s">
        <v>405</v>
      </c>
      <c r="T22" s="7"/>
      <c r="U22" s="7" t="s">
        <v>316</v>
      </c>
      <c r="V22" s="7"/>
      <c r="W22" s="7" t="s">
        <v>90</v>
      </c>
      <c r="X22" s="7"/>
      <c r="Y22" s="7" t="s">
        <v>90</v>
      </c>
      <c r="Z22" s="7" t="s">
        <v>317</v>
      </c>
      <c r="AA22" s="7"/>
      <c r="AB22" s="7"/>
      <c r="AC22" s="8">
        <f t="shared" si="0"/>
        <v>43977</v>
      </c>
      <c r="AD22" s="7" t="str">
        <f t="shared" si="1"/>
        <v>EZ97WMKRPNM4</v>
      </c>
      <c r="AE22" s="7" t="str">
        <f t="shared" si="2"/>
        <v>11:45:00</v>
      </c>
      <c r="AF22" s="7">
        <f t="shared" si="3"/>
        <v>16</v>
      </c>
      <c r="AG22" s="7">
        <f t="shared" si="4"/>
        <v>104132931.45999999</v>
      </c>
      <c r="AH22" s="7" t="str">
        <f t="shared" si="5"/>
        <v>GBP</v>
      </c>
      <c r="AI22" s="7"/>
      <c r="AJ22" s="7" t="e">
        <f>VLOOKUP(AD22,TR_Reports!$AZ$2:$AZ$46,1,FALSE)</f>
        <v>#N/A</v>
      </c>
    </row>
    <row r="23" spans="1:36">
      <c r="A23" s="7">
        <v>2.0060116151303401E+18</v>
      </c>
      <c r="B23" s="7" t="s">
        <v>310</v>
      </c>
      <c r="C23" s="3">
        <v>200601199027905</v>
      </c>
      <c r="D23" s="7" t="s">
        <v>406</v>
      </c>
      <c r="E23" s="7" t="s">
        <v>407</v>
      </c>
      <c r="F23" s="7" t="s">
        <v>408</v>
      </c>
      <c r="G23" s="7">
        <v>0</v>
      </c>
      <c r="H23" s="7" t="s">
        <v>314</v>
      </c>
      <c r="I23" s="7" t="s">
        <v>349</v>
      </c>
      <c r="J23" s="7"/>
      <c r="K23" s="7">
        <v>44860244.899999999</v>
      </c>
      <c r="L23" s="7"/>
      <c r="M23" s="7"/>
      <c r="N23" s="7"/>
      <c r="O23" s="7">
        <v>44860244.899999999</v>
      </c>
      <c r="P23" s="7" t="s">
        <v>349</v>
      </c>
      <c r="Q23" s="7" t="s">
        <v>101</v>
      </c>
      <c r="R23" s="7"/>
      <c r="S23" s="7" t="s">
        <v>409</v>
      </c>
      <c r="T23" s="7"/>
      <c r="U23" s="7" t="s">
        <v>316</v>
      </c>
      <c r="V23" s="7"/>
      <c r="W23" s="7" t="s">
        <v>90</v>
      </c>
      <c r="X23" s="7"/>
      <c r="Y23" s="7" t="s">
        <v>90</v>
      </c>
      <c r="Z23" s="7" t="s">
        <v>317</v>
      </c>
      <c r="AA23" s="7"/>
      <c r="AB23" s="7"/>
      <c r="AC23" s="8">
        <f t="shared" si="0"/>
        <v>43983</v>
      </c>
      <c r="AD23" s="7" t="str">
        <f t="shared" si="1"/>
        <v>EZBS8M88ZDJ9</v>
      </c>
      <c r="AE23" s="7" t="str">
        <f t="shared" si="2"/>
        <v>14:50:07</v>
      </c>
      <c r="AF23" s="7">
        <f t="shared" si="3"/>
        <v>0</v>
      </c>
      <c r="AG23" s="7">
        <f t="shared" si="4"/>
        <v>44860244.899999999</v>
      </c>
      <c r="AH23" s="7" t="str">
        <f t="shared" si="5"/>
        <v>GBP</v>
      </c>
      <c r="AI23" s="7"/>
      <c r="AJ23" s="7" t="e">
        <f>VLOOKUP(AD23,TR_Reports!$AZ$2:$AZ$46,1,FALSE)</f>
        <v>#N/A</v>
      </c>
    </row>
    <row r="24" spans="1:36">
      <c r="A24" s="7">
        <v>2.0060116260401999E+18</v>
      </c>
      <c r="B24" s="7" t="s">
        <v>310</v>
      </c>
      <c r="C24" s="3">
        <v>200601199035296</v>
      </c>
      <c r="D24" s="7" t="s">
        <v>410</v>
      </c>
      <c r="E24" s="7" t="s">
        <v>411</v>
      </c>
      <c r="F24" s="7" t="s">
        <v>412</v>
      </c>
      <c r="G24" s="7">
        <v>0</v>
      </c>
      <c r="H24" s="7" t="s">
        <v>314</v>
      </c>
      <c r="I24" s="7" t="s">
        <v>349</v>
      </c>
      <c r="J24" s="7"/>
      <c r="K24" s="7">
        <v>78466635.769999996</v>
      </c>
      <c r="L24" s="7"/>
      <c r="M24" s="7"/>
      <c r="N24" s="7"/>
      <c r="O24" s="7">
        <v>78466635.769999996</v>
      </c>
      <c r="P24" s="7" t="s">
        <v>349</v>
      </c>
      <c r="Q24" s="7" t="s">
        <v>101</v>
      </c>
      <c r="R24" s="7"/>
      <c r="S24" s="7" t="s">
        <v>413</v>
      </c>
      <c r="T24" s="7"/>
      <c r="U24" s="7" t="s">
        <v>316</v>
      </c>
      <c r="V24" s="7"/>
      <c r="W24" s="7" t="s">
        <v>90</v>
      </c>
      <c r="X24" s="7"/>
      <c r="Y24" s="7" t="s">
        <v>90</v>
      </c>
      <c r="Z24" s="7" t="s">
        <v>317</v>
      </c>
      <c r="AA24" s="7"/>
      <c r="AB24" s="7"/>
      <c r="AC24" s="8">
        <f t="shared" si="0"/>
        <v>43983</v>
      </c>
      <c r="AD24" s="7" t="str">
        <f t="shared" si="1"/>
        <v>EZWPHG2P3TJ9</v>
      </c>
      <c r="AE24" s="7" t="str">
        <f t="shared" si="2"/>
        <v>15:16:02</v>
      </c>
      <c r="AF24" s="7">
        <f t="shared" si="3"/>
        <v>0</v>
      </c>
      <c r="AG24" s="7">
        <f t="shared" si="4"/>
        <v>78466635.769999996</v>
      </c>
      <c r="AH24" s="7" t="str">
        <f t="shared" si="5"/>
        <v>GBP</v>
      </c>
      <c r="AI24" s="7"/>
      <c r="AJ24" s="7" t="e">
        <f>VLOOKUP(AD24,TR_Reports!$AZ$2:$AZ$46,1,FALSE)</f>
        <v>#N/A</v>
      </c>
    </row>
    <row r="25" spans="1:36">
      <c r="A25" s="7">
        <v>2.0060212210104399E+18</v>
      </c>
      <c r="B25" s="7" t="s">
        <v>310</v>
      </c>
      <c r="C25" s="3">
        <v>200602199202212</v>
      </c>
      <c r="D25" s="7" t="s">
        <v>414</v>
      </c>
      <c r="E25" s="7" t="s">
        <v>415</v>
      </c>
      <c r="F25" s="7" t="s">
        <v>416</v>
      </c>
      <c r="G25" s="7">
        <v>-1950</v>
      </c>
      <c r="H25" s="7" t="s">
        <v>314</v>
      </c>
      <c r="I25" s="7" t="s">
        <v>140</v>
      </c>
      <c r="J25" s="7"/>
      <c r="K25" s="7">
        <v>9600000</v>
      </c>
      <c r="L25" s="7"/>
      <c r="M25" s="7"/>
      <c r="N25" s="7"/>
      <c r="O25" s="7">
        <v>9600000</v>
      </c>
      <c r="P25" s="7" t="s">
        <v>140</v>
      </c>
      <c r="Q25" s="7" t="s">
        <v>101</v>
      </c>
      <c r="R25" s="7"/>
      <c r="S25" s="7" t="s">
        <v>417</v>
      </c>
      <c r="T25" s="7"/>
      <c r="U25" s="7" t="s">
        <v>316</v>
      </c>
      <c r="V25" s="7"/>
      <c r="W25" s="7" t="s">
        <v>90</v>
      </c>
      <c r="X25" s="7"/>
      <c r="Y25" s="7" t="s">
        <v>90</v>
      </c>
      <c r="Z25" s="7" t="s">
        <v>317</v>
      </c>
      <c r="AA25" s="7"/>
      <c r="AB25" s="7"/>
      <c r="AC25" s="8">
        <f t="shared" si="0"/>
        <v>43984</v>
      </c>
      <c r="AD25" s="7" t="str">
        <f t="shared" si="1"/>
        <v>EZQPLP6GP7Y3</v>
      </c>
      <c r="AE25" s="7" t="str">
        <f t="shared" si="2"/>
        <v>10:11:03</v>
      </c>
      <c r="AF25" s="7">
        <f t="shared" si="3"/>
        <v>-1950</v>
      </c>
      <c r="AG25" s="7">
        <f t="shared" si="4"/>
        <v>9600000</v>
      </c>
      <c r="AH25" s="7" t="str">
        <f t="shared" si="5"/>
        <v>EUR</v>
      </c>
      <c r="AI25" s="7"/>
      <c r="AJ25" s="7" t="e">
        <f>VLOOKUP(AD25,TR_Reports!$AZ$2:$AZ$46,1,FALSE)</f>
        <v>#N/A</v>
      </c>
    </row>
    <row r="26" spans="1:36">
      <c r="A26" s="7">
        <v>2.0061510435103301E+18</v>
      </c>
      <c r="B26" s="7" t="s">
        <v>310</v>
      </c>
      <c r="C26" s="3">
        <v>200615203259936</v>
      </c>
      <c r="D26" s="7" t="s">
        <v>418</v>
      </c>
      <c r="E26" s="7" t="s">
        <v>419</v>
      </c>
      <c r="F26" s="7" t="s">
        <v>420</v>
      </c>
      <c r="G26" s="7">
        <v>-20</v>
      </c>
      <c r="H26" s="7" t="s">
        <v>314</v>
      </c>
      <c r="I26" s="7" t="s">
        <v>128</v>
      </c>
      <c r="J26" s="7"/>
      <c r="K26" s="7">
        <v>83971536.599999994</v>
      </c>
      <c r="L26" s="7"/>
      <c r="M26" s="7"/>
      <c r="N26" s="7"/>
      <c r="O26" s="7">
        <v>83971536.599999994</v>
      </c>
      <c r="P26" s="7" t="s">
        <v>128</v>
      </c>
      <c r="Q26" s="7" t="s">
        <v>101</v>
      </c>
      <c r="R26" s="7"/>
      <c r="S26" s="7" t="s">
        <v>421</v>
      </c>
      <c r="T26" s="7"/>
      <c r="U26" s="7" t="s">
        <v>316</v>
      </c>
      <c r="V26" s="7"/>
      <c r="W26" s="7" t="s">
        <v>90</v>
      </c>
      <c r="X26" s="7"/>
      <c r="Y26" s="7" t="s">
        <v>90</v>
      </c>
      <c r="Z26" s="7" t="s">
        <v>317</v>
      </c>
      <c r="AA26" s="7"/>
      <c r="AB26" s="7"/>
      <c r="AC26" s="8">
        <f t="shared" si="0"/>
        <v>43997</v>
      </c>
      <c r="AD26" s="7" t="str">
        <f t="shared" si="1"/>
        <v>EZ9SRMV6BPZ9</v>
      </c>
      <c r="AE26" s="7" t="str">
        <f t="shared" si="2"/>
        <v>08:57:02</v>
      </c>
      <c r="AF26" s="7">
        <f t="shared" si="3"/>
        <v>-20</v>
      </c>
      <c r="AG26" s="7">
        <f t="shared" si="4"/>
        <v>83971536.599999994</v>
      </c>
      <c r="AH26" s="7" t="str">
        <f t="shared" si="5"/>
        <v>CHF</v>
      </c>
      <c r="AI26" s="7"/>
      <c r="AJ26" s="7" t="e">
        <f>VLOOKUP(AD26,TR_Reports!$AZ$2:$AZ$46,1,FALSE)</f>
        <v>#N/A</v>
      </c>
    </row>
    <row r="27" spans="1:36">
      <c r="A27" s="7">
        <v>2.0061608395804001E+18</v>
      </c>
      <c r="B27" s="7" t="s">
        <v>318</v>
      </c>
      <c r="C27" s="3">
        <v>200616203541847</v>
      </c>
      <c r="D27" s="7" t="s">
        <v>422</v>
      </c>
      <c r="E27" s="7" t="s">
        <v>423</v>
      </c>
      <c r="F27" s="7" t="s">
        <v>424</v>
      </c>
      <c r="G27" s="7">
        <v>0.44</v>
      </c>
      <c r="H27" s="7" t="s">
        <v>425</v>
      </c>
      <c r="I27" s="7" t="s">
        <v>140</v>
      </c>
      <c r="J27" s="7"/>
      <c r="K27" s="7">
        <v>250000000</v>
      </c>
      <c r="L27" s="7"/>
      <c r="M27" s="7"/>
      <c r="N27" s="7"/>
      <c r="O27" s="7">
        <v>250000000</v>
      </c>
      <c r="P27" s="7" t="s">
        <v>140</v>
      </c>
      <c r="Q27" s="7" t="s">
        <v>101</v>
      </c>
      <c r="R27" s="7" t="s">
        <v>358</v>
      </c>
      <c r="S27" s="7" t="s">
        <v>426</v>
      </c>
      <c r="T27" s="7">
        <v>2.0061608305304E+18</v>
      </c>
      <c r="U27" s="7" t="s">
        <v>316</v>
      </c>
      <c r="V27" s="7"/>
      <c r="W27" s="7" t="s">
        <v>90</v>
      </c>
      <c r="X27" s="7"/>
      <c r="Y27" s="7" t="s">
        <v>90</v>
      </c>
      <c r="Z27" s="7" t="s">
        <v>317</v>
      </c>
      <c r="AA27" s="7"/>
      <c r="AB27" s="7"/>
      <c r="AC27" s="8">
        <f t="shared" si="0"/>
        <v>43998</v>
      </c>
      <c r="AD27" s="7" t="str">
        <f t="shared" si="1"/>
        <v>EZ61HWVM3T66</v>
      </c>
      <c r="AE27" s="7" t="str">
        <f t="shared" si="2"/>
        <v>07:15:00</v>
      </c>
      <c r="AF27" s="7">
        <f t="shared" si="3"/>
        <v>0.44</v>
      </c>
      <c r="AG27" s="7">
        <f t="shared" si="4"/>
        <v>250000000</v>
      </c>
      <c r="AH27" s="7" t="str">
        <f t="shared" si="5"/>
        <v>EUR</v>
      </c>
      <c r="AI27" s="7"/>
      <c r="AJ27" s="7" t="e">
        <f>VLOOKUP(AD27,TR_Reports!$AZ$2:$AZ$46,1,FALSE)</f>
        <v>#N/A</v>
      </c>
    </row>
    <row r="28" spans="1:36">
      <c r="A28" s="7">
        <v>2.0061613122902799E+18</v>
      </c>
      <c r="B28" s="7" t="s">
        <v>310</v>
      </c>
      <c r="C28" s="3">
        <v>200616203614905</v>
      </c>
      <c r="D28" s="7" t="s">
        <v>427</v>
      </c>
      <c r="E28" s="7" t="s">
        <v>428</v>
      </c>
      <c r="F28" s="7" t="s">
        <v>429</v>
      </c>
      <c r="G28" s="7">
        <v>-16</v>
      </c>
      <c r="H28" s="7" t="s">
        <v>314</v>
      </c>
      <c r="I28" s="7" t="s">
        <v>140</v>
      </c>
      <c r="J28" s="7"/>
      <c r="K28" s="7">
        <v>28490000</v>
      </c>
      <c r="L28" s="7"/>
      <c r="M28" s="7"/>
      <c r="N28" s="7"/>
      <c r="O28" s="7">
        <v>28490000</v>
      </c>
      <c r="P28" s="7" t="s">
        <v>140</v>
      </c>
      <c r="Q28" s="7" t="s">
        <v>101</v>
      </c>
      <c r="R28" s="7"/>
      <c r="S28" s="7" t="s">
        <v>430</v>
      </c>
      <c r="T28" s="7"/>
      <c r="U28" s="7" t="s">
        <v>316</v>
      </c>
      <c r="V28" s="7"/>
      <c r="W28" s="7" t="s">
        <v>90</v>
      </c>
      <c r="X28" s="7"/>
      <c r="Y28" s="7" t="s">
        <v>90</v>
      </c>
      <c r="Z28" s="7" t="s">
        <v>317</v>
      </c>
      <c r="AA28" s="7"/>
      <c r="AB28" s="7"/>
      <c r="AC28" s="8">
        <f t="shared" si="0"/>
        <v>43998</v>
      </c>
      <c r="AD28" s="7" t="str">
        <f t="shared" si="1"/>
        <v>EZ4J8XZNCLW8</v>
      </c>
      <c r="AE28" s="7" t="str">
        <f t="shared" si="2"/>
        <v>12:04:55</v>
      </c>
      <c r="AF28" s="7">
        <f t="shared" si="3"/>
        <v>-16</v>
      </c>
      <c r="AG28" s="7">
        <f t="shared" si="4"/>
        <v>28490000</v>
      </c>
      <c r="AH28" s="7" t="str">
        <f t="shared" si="5"/>
        <v>EUR</v>
      </c>
      <c r="AI28" s="7"/>
      <c r="AJ28" s="7" t="e">
        <f>VLOOKUP(AD28,TR_Reports!$AZ$2:$AZ$46,1,FALSE)</f>
        <v>#N/A</v>
      </c>
    </row>
    <row r="29" spans="1:36">
      <c r="A29" s="7">
        <v>2.0061915395704801E+18</v>
      </c>
      <c r="B29" s="7" t="s">
        <v>318</v>
      </c>
      <c r="C29" s="3">
        <v>200619204857583</v>
      </c>
      <c r="D29" s="7" t="s">
        <v>431</v>
      </c>
      <c r="E29" s="7" t="s">
        <v>432</v>
      </c>
      <c r="F29" s="7" t="s">
        <v>433</v>
      </c>
      <c r="G29" s="7">
        <v>-22500</v>
      </c>
      <c r="H29" s="7" t="s">
        <v>314</v>
      </c>
      <c r="I29" s="7" t="s">
        <v>400</v>
      </c>
      <c r="J29" s="7"/>
      <c r="K29" s="7">
        <v>740000</v>
      </c>
      <c r="L29" s="7"/>
      <c r="M29" s="7"/>
      <c r="N29" s="7"/>
      <c r="O29" s="7">
        <v>740000</v>
      </c>
      <c r="P29" s="7" t="s">
        <v>400</v>
      </c>
      <c r="Q29" s="7" t="s">
        <v>101</v>
      </c>
      <c r="R29" s="7" t="s">
        <v>358</v>
      </c>
      <c r="S29" s="7" t="s">
        <v>434</v>
      </c>
      <c r="T29" s="7">
        <v>2.00619153652048E+18</v>
      </c>
      <c r="U29" s="7" t="s">
        <v>316</v>
      </c>
      <c r="V29" s="7"/>
      <c r="W29" s="7" t="s">
        <v>90</v>
      </c>
      <c r="X29" s="7"/>
      <c r="Y29" s="7" t="s">
        <v>90</v>
      </c>
      <c r="Z29" s="7" t="s">
        <v>317</v>
      </c>
      <c r="AA29" s="7"/>
      <c r="AB29" s="7"/>
      <c r="AC29" s="8">
        <f t="shared" si="0"/>
        <v>44001</v>
      </c>
      <c r="AD29" s="7" t="str">
        <f t="shared" si="1"/>
        <v>EZXVDN6P9HC3</v>
      </c>
      <c r="AE29" s="7" t="str">
        <f t="shared" si="2"/>
        <v>13:09:46</v>
      </c>
      <c r="AF29" s="7">
        <f t="shared" si="3"/>
        <v>-22500</v>
      </c>
      <c r="AG29" s="7">
        <f t="shared" si="4"/>
        <v>740000</v>
      </c>
      <c r="AH29" s="7" t="str">
        <f t="shared" si="5"/>
        <v>DKK</v>
      </c>
      <c r="AI29" s="7"/>
      <c r="AJ29" s="7" t="e">
        <f>VLOOKUP(AD29,TR_Reports!$AZ$2:$AZ$46,1,FALSE)</f>
        <v>#N/A</v>
      </c>
    </row>
    <row r="30" spans="1:36">
      <c r="A30" s="7">
        <v>2.0061917072503501E+18</v>
      </c>
      <c r="B30" s="7" t="s">
        <v>310</v>
      </c>
      <c r="C30" s="3">
        <v>200619204919359</v>
      </c>
      <c r="D30" s="7" t="s">
        <v>435</v>
      </c>
      <c r="E30" s="7" t="s">
        <v>436</v>
      </c>
      <c r="F30" s="7" t="s">
        <v>437</v>
      </c>
      <c r="G30" s="7">
        <v>15.5</v>
      </c>
      <c r="H30" s="7" t="s">
        <v>314</v>
      </c>
      <c r="I30" s="7" t="s">
        <v>349</v>
      </c>
      <c r="J30" s="7"/>
      <c r="K30" s="7">
        <v>89396272.069999993</v>
      </c>
      <c r="L30" s="7"/>
      <c r="M30" s="7"/>
      <c r="N30" s="7"/>
      <c r="O30" s="7">
        <v>89396272.069999993</v>
      </c>
      <c r="P30" s="7" t="s">
        <v>349</v>
      </c>
      <c r="Q30" s="7" t="s">
        <v>101</v>
      </c>
      <c r="R30" s="7"/>
      <c r="S30" s="7" t="s">
        <v>438</v>
      </c>
      <c r="T30" s="7"/>
      <c r="U30" s="7" t="s">
        <v>316</v>
      </c>
      <c r="V30" s="7"/>
      <c r="W30" s="7" t="s">
        <v>90</v>
      </c>
      <c r="X30" s="7"/>
      <c r="Y30" s="7" t="s">
        <v>90</v>
      </c>
      <c r="Z30" s="7" t="s">
        <v>317</v>
      </c>
      <c r="AA30" s="7"/>
      <c r="AB30" s="7"/>
      <c r="AC30" s="8">
        <f t="shared" si="0"/>
        <v>44001</v>
      </c>
      <c r="AD30" s="7" t="str">
        <f t="shared" si="1"/>
        <v>EZ3LFD3WQ066</v>
      </c>
      <c r="AE30" s="7" t="str">
        <f t="shared" si="2"/>
        <v>15:40:23</v>
      </c>
      <c r="AF30" s="7">
        <f t="shared" si="3"/>
        <v>15.5</v>
      </c>
      <c r="AG30" s="7">
        <f t="shared" si="4"/>
        <v>89396272.069999993</v>
      </c>
      <c r="AH30" s="7" t="str">
        <f t="shared" si="5"/>
        <v>GBP</v>
      </c>
      <c r="AI30" s="7"/>
      <c r="AJ30" s="7" t="e">
        <f>VLOOKUP(AD30,TR_Reports!$AZ$2:$AZ$46,1,FALSE)</f>
        <v>#N/A</v>
      </c>
    </row>
    <row r="31" spans="1:36">
      <c r="A31" s="7">
        <v>2.0062209570101299E+18</v>
      </c>
      <c r="B31" s="7" t="s">
        <v>310</v>
      </c>
      <c r="C31" s="3">
        <v>200622205152312</v>
      </c>
      <c r="D31" s="7" t="s">
        <v>439</v>
      </c>
      <c r="E31" s="7" t="s">
        <v>440</v>
      </c>
      <c r="F31" s="7" t="s">
        <v>441</v>
      </c>
      <c r="G31" s="7">
        <v>-700</v>
      </c>
      <c r="H31" s="7" t="s">
        <v>314</v>
      </c>
      <c r="I31" s="7" t="s">
        <v>112</v>
      </c>
      <c r="J31" s="7"/>
      <c r="K31" s="7">
        <v>2273750</v>
      </c>
      <c r="L31" s="7"/>
      <c r="M31" s="7"/>
      <c r="N31" s="7"/>
      <c r="O31" s="7">
        <v>2273750</v>
      </c>
      <c r="P31" s="7" t="s">
        <v>112</v>
      </c>
      <c r="Q31" s="7" t="s">
        <v>101</v>
      </c>
      <c r="R31" s="7"/>
      <c r="S31" s="7" t="s">
        <v>442</v>
      </c>
      <c r="T31" s="7"/>
      <c r="U31" s="7" t="s">
        <v>316</v>
      </c>
      <c r="V31" s="7"/>
      <c r="W31" s="7" t="s">
        <v>90</v>
      </c>
      <c r="X31" s="7"/>
      <c r="Y31" s="7" t="s">
        <v>90</v>
      </c>
      <c r="Z31" s="7" t="s">
        <v>317</v>
      </c>
      <c r="AA31" s="7"/>
      <c r="AB31" s="7"/>
      <c r="AC31" s="8">
        <f t="shared" si="0"/>
        <v>44004</v>
      </c>
      <c r="AD31" s="7" t="str">
        <f t="shared" si="1"/>
        <v>EZ8L3RFLRVB0</v>
      </c>
      <c r="AE31" s="7" t="str">
        <f t="shared" si="2"/>
        <v>08:26:03</v>
      </c>
      <c r="AF31" s="7">
        <f t="shared" si="3"/>
        <v>-700</v>
      </c>
      <c r="AG31" s="7">
        <f t="shared" si="4"/>
        <v>2273750</v>
      </c>
      <c r="AH31" s="7" t="str">
        <f t="shared" si="5"/>
        <v>SEK</v>
      </c>
      <c r="AI31" s="7"/>
      <c r="AJ31" s="7" t="e">
        <f>VLOOKUP(AD31,TR_Reports!$AZ$2:$AZ$46,1,FALSE)</f>
        <v>#N/A</v>
      </c>
    </row>
    <row r="32" spans="1:36">
      <c r="A32" s="7">
        <v>2.00626104022047E+18</v>
      </c>
      <c r="B32" s="7" t="s">
        <v>318</v>
      </c>
      <c r="C32" s="3">
        <v>200626206605670</v>
      </c>
      <c r="D32" s="7" t="s">
        <v>443</v>
      </c>
      <c r="E32" s="7" t="s">
        <v>444</v>
      </c>
      <c r="F32" s="7" t="s">
        <v>445</v>
      </c>
      <c r="G32" s="7">
        <v>-400</v>
      </c>
      <c r="H32" s="7" t="s">
        <v>314</v>
      </c>
      <c r="I32" s="7" t="s">
        <v>112</v>
      </c>
      <c r="J32" s="7"/>
      <c r="K32" s="7">
        <v>1</v>
      </c>
      <c r="L32" s="7"/>
      <c r="M32" s="7"/>
      <c r="N32" s="7"/>
      <c r="O32" s="7">
        <v>27337500</v>
      </c>
      <c r="P32" s="7" t="s">
        <v>112</v>
      </c>
      <c r="Q32" s="7" t="s">
        <v>101</v>
      </c>
      <c r="R32" s="7" t="s">
        <v>446</v>
      </c>
      <c r="S32" s="7" t="s">
        <v>447</v>
      </c>
      <c r="T32" s="7">
        <v>2.00626103916047E+18</v>
      </c>
      <c r="U32" s="7" t="s">
        <v>324</v>
      </c>
      <c r="V32" s="7"/>
      <c r="W32" s="7" t="s">
        <v>90</v>
      </c>
      <c r="X32" s="7"/>
      <c r="Y32" s="7" t="s">
        <v>90</v>
      </c>
      <c r="Z32" s="7" t="s">
        <v>317</v>
      </c>
      <c r="AA32" s="7" t="s">
        <v>360</v>
      </c>
      <c r="AB32" s="7"/>
      <c r="AC32" s="8">
        <f t="shared" si="0"/>
        <v>44008</v>
      </c>
      <c r="AD32" s="7" t="str">
        <f t="shared" si="1"/>
        <v>EZTQ1JWDTYM6</v>
      </c>
      <c r="AE32" s="7" t="str">
        <f t="shared" si="2"/>
        <v>08:10:00</v>
      </c>
      <c r="AF32" s="7">
        <f t="shared" si="3"/>
        <v>-400</v>
      </c>
      <c r="AG32" s="7">
        <f t="shared" si="4"/>
        <v>27337500</v>
      </c>
      <c r="AH32" s="7" t="str">
        <f t="shared" si="5"/>
        <v>SEK</v>
      </c>
      <c r="AI32" s="7"/>
      <c r="AJ32" s="7" t="e">
        <f>VLOOKUP(AD32,TR_Reports!$AZ$2:$AZ$46,1,FALSE)</f>
        <v>#N/A</v>
      </c>
    </row>
    <row r="33" spans="1:36">
      <c r="A33" s="7">
        <v>2.00701102349021E+18</v>
      </c>
      <c r="B33" s="7" t="s">
        <v>310</v>
      </c>
      <c r="C33" s="3">
        <v>200701207588981</v>
      </c>
      <c r="D33" s="7" t="s">
        <v>448</v>
      </c>
      <c r="E33" s="7" t="s">
        <v>449</v>
      </c>
      <c r="F33" s="7" t="s">
        <v>450</v>
      </c>
      <c r="G33" s="7">
        <v>18.64</v>
      </c>
      <c r="H33" s="7" t="s">
        <v>314</v>
      </c>
      <c r="I33" s="7" t="s">
        <v>140</v>
      </c>
      <c r="J33" s="7"/>
      <c r="K33" s="7">
        <v>1</v>
      </c>
      <c r="L33" s="7"/>
      <c r="M33" s="7"/>
      <c r="N33" s="7"/>
      <c r="O33" s="7">
        <v>55920000</v>
      </c>
      <c r="P33" s="7" t="s">
        <v>140</v>
      </c>
      <c r="Q33" s="7" t="s">
        <v>101</v>
      </c>
      <c r="R33" s="7"/>
      <c r="S33" s="7" t="s">
        <v>451</v>
      </c>
      <c r="T33" s="7"/>
      <c r="U33" s="7" t="s">
        <v>324</v>
      </c>
      <c r="V33" s="7"/>
      <c r="W33" s="7" t="s">
        <v>91</v>
      </c>
      <c r="X33" s="7"/>
      <c r="Y33" s="7" t="s">
        <v>90</v>
      </c>
      <c r="Z33" s="7" t="s">
        <v>317</v>
      </c>
      <c r="AA33" s="7" t="s">
        <v>360</v>
      </c>
      <c r="AB33" s="7"/>
      <c r="AC33" s="8">
        <f t="shared" si="0"/>
        <v>44013</v>
      </c>
      <c r="AD33" s="7" t="str">
        <f t="shared" si="1"/>
        <v>EZ2V8ZMM43M9</v>
      </c>
      <c r="AE33" s="7" t="str">
        <f t="shared" si="2"/>
        <v>08:52:58</v>
      </c>
      <c r="AF33" s="7">
        <f t="shared" si="3"/>
        <v>18.64</v>
      </c>
      <c r="AG33" s="7">
        <f t="shared" si="4"/>
        <v>55920000</v>
      </c>
      <c r="AH33" s="7" t="str">
        <f t="shared" si="5"/>
        <v>EUR</v>
      </c>
      <c r="AI33" s="7"/>
      <c r="AJ33" s="7" t="e">
        <f>VLOOKUP(AD33,TR_Reports!$AZ$2:$AZ$46,1,FALSE)</f>
        <v>#N/A</v>
      </c>
    </row>
    <row r="34" spans="1:36">
      <c r="A34" s="7">
        <v>2.0070112151101E+18</v>
      </c>
      <c r="B34" s="7" t="s">
        <v>310</v>
      </c>
      <c r="C34" s="3">
        <v>200701207613257</v>
      </c>
      <c r="D34" s="7" t="s">
        <v>452</v>
      </c>
      <c r="E34" s="7" t="s">
        <v>453</v>
      </c>
      <c r="F34" s="7" t="s">
        <v>454</v>
      </c>
      <c r="G34" s="7">
        <v>0</v>
      </c>
      <c r="H34" s="7" t="s">
        <v>314</v>
      </c>
      <c r="I34" s="7" t="s">
        <v>349</v>
      </c>
      <c r="J34" s="7"/>
      <c r="K34" s="7">
        <v>1</v>
      </c>
      <c r="L34" s="7"/>
      <c r="M34" s="7"/>
      <c r="N34" s="7"/>
      <c r="O34" s="7">
        <v>87958580.620000005</v>
      </c>
      <c r="P34" s="7" t="s">
        <v>349</v>
      </c>
      <c r="Q34" s="7" t="s">
        <v>101</v>
      </c>
      <c r="R34" s="7"/>
      <c r="S34" s="7" t="s">
        <v>455</v>
      </c>
      <c r="T34" s="7"/>
      <c r="U34" s="7" t="s">
        <v>316</v>
      </c>
      <c r="V34" s="7"/>
      <c r="W34" s="7" t="s">
        <v>125</v>
      </c>
      <c r="X34" s="7"/>
      <c r="Y34" s="7" t="s">
        <v>90</v>
      </c>
      <c r="Z34" s="7" t="s">
        <v>317</v>
      </c>
      <c r="AA34" s="7"/>
      <c r="AB34" s="7"/>
      <c r="AC34" s="8">
        <f t="shared" ref="AC34:AC65" si="6">DATEVALUE(LEFT(F34,10))</f>
        <v>44013</v>
      </c>
      <c r="AD34" s="7" t="str">
        <f t="shared" ref="AD34:AD65" si="7">E34</f>
        <v>EZXPY1GW5NP5</v>
      </c>
      <c r="AE34" s="7" t="str">
        <f t="shared" ref="AE34:AE65" si="8">SUBSTITUTE(RIGHT(F34,9),"Z","")</f>
        <v>10:55:02</v>
      </c>
      <c r="AF34" s="7">
        <f t="shared" ref="AF34:AF65" si="9">G34</f>
        <v>0</v>
      </c>
      <c r="AG34" s="7">
        <f t="shared" ref="AG34:AG65" si="10">O34</f>
        <v>87958580.620000005</v>
      </c>
      <c r="AH34" s="7" t="str">
        <f t="shared" ref="AH34:AH65" si="11">P34</f>
        <v>GBP</v>
      </c>
      <c r="AI34" s="7"/>
      <c r="AJ34" s="7" t="e">
        <f>VLOOKUP(AD34,TR_Reports!$AZ$2:$AZ$46,1,FALSE)</f>
        <v>#N/A</v>
      </c>
    </row>
    <row r="35" spans="1:36">
      <c r="A35" s="7">
        <v>2.0070113450104399E+18</v>
      </c>
      <c r="B35" s="7" t="s">
        <v>310</v>
      </c>
      <c r="C35" s="3">
        <v>200701207628762</v>
      </c>
      <c r="D35" s="7" t="s">
        <v>456</v>
      </c>
      <c r="E35" s="7" t="s">
        <v>449</v>
      </c>
      <c r="F35" s="7" t="s">
        <v>457</v>
      </c>
      <c r="G35" s="7">
        <v>18.64</v>
      </c>
      <c r="H35" s="7" t="s">
        <v>314</v>
      </c>
      <c r="I35" s="7" t="s">
        <v>140</v>
      </c>
      <c r="J35" s="7"/>
      <c r="K35" s="7">
        <v>1</v>
      </c>
      <c r="L35" s="7"/>
      <c r="M35" s="7"/>
      <c r="N35" s="7"/>
      <c r="O35" s="7">
        <v>91800000</v>
      </c>
      <c r="P35" s="7" t="s">
        <v>140</v>
      </c>
      <c r="Q35" s="7" t="s">
        <v>101</v>
      </c>
      <c r="R35" s="7"/>
      <c r="S35" s="7" t="s">
        <v>458</v>
      </c>
      <c r="T35" s="7"/>
      <c r="U35" s="7" t="s">
        <v>324</v>
      </c>
      <c r="V35" s="7"/>
      <c r="W35" s="7" t="s">
        <v>91</v>
      </c>
      <c r="X35" s="7"/>
      <c r="Y35" s="7" t="s">
        <v>90</v>
      </c>
      <c r="Z35" s="7" t="s">
        <v>317</v>
      </c>
      <c r="AA35" s="7" t="s">
        <v>360</v>
      </c>
      <c r="AB35" s="7"/>
      <c r="AC35" s="8">
        <f t="shared" si="6"/>
        <v>44013</v>
      </c>
      <c r="AD35" s="7" t="str">
        <f t="shared" si="7"/>
        <v>EZ2V8ZMM43M9</v>
      </c>
      <c r="AE35" s="7" t="str">
        <f t="shared" si="8"/>
        <v>12:28:35</v>
      </c>
      <c r="AF35" s="7">
        <f t="shared" si="9"/>
        <v>18.64</v>
      </c>
      <c r="AG35" s="7">
        <f t="shared" si="10"/>
        <v>91800000</v>
      </c>
      <c r="AH35" s="7" t="str">
        <f t="shared" si="11"/>
        <v>EUR</v>
      </c>
      <c r="AI35" s="7"/>
      <c r="AJ35" s="7" t="e">
        <f>VLOOKUP(AD35,TR_Reports!$AZ$2:$AZ$46,1,FALSE)</f>
        <v>#N/A</v>
      </c>
    </row>
    <row r="36" spans="1:36">
      <c r="A36" s="7">
        <v>2.0070114583703301E+18</v>
      </c>
      <c r="B36" s="7" t="s">
        <v>310</v>
      </c>
      <c r="C36" s="3">
        <v>200701207665955</v>
      </c>
      <c r="D36" s="7" t="s">
        <v>459</v>
      </c>
      <c r="E36" s="7" t="s">
        <v>460</v>
      </c>
      <c r="F36" s="7" t="s">
        <v>461</v>
      </c>
      <c r="G36" s="7">
        <v>0</v>
      </c>
      <c r="H36" s="7" t="s">
        <v>314</v>
      </c>
      <c r="I36" s="7" t="s">
        <v>349</v>
      </c>
      <c r="J36" s="7"/>
      <c r="K36" s="7">
        <v>1</v>
      </c>
      <c r="L36" s="7"/>
      <c r="M36" s="7"/>
      <c r="N36" s="7"/>
      <c r="O36" s="7">
        <v>60777216.5</v>
      </c>
      <c r="P36" s="7" t="s">
        <v>349</v>
      </c>
      <c r="Q36" s="7" t="s">
        <v>101</v>
      </c>
      <c r="R36" s="7"/>
      <c r="S36" s="7" t="s">
        <v>462</v>
      </c>
      <c r="T36" s="7"/>
      <c r="U36" s="7" t="s">
        <v>316</v>
      </c>
      <c r="V36" s="7"/>
      <c r="W36" s="7" t="s">
        <v>125</v>
      </c>
      <c r="X36" s="7"/>
      <c r="Y36" s="7" t="s">
        <v>90</v>
      </c>
      <c r="Z36" s="7" t="s">
        <v>317</v>
      </c>
      <c r="AA36" s="7"/>
      <c r="AB36" s="7"/>
      <c r="AC36" s="8">
        <f t="shared" si="6"/>
        <v>44013</v>
      </c>
      <c r="AD36" s="7" t="str">
        <f t="shared" si="7"/>
        <v>EZ9858STM425</v>
      </c>
      <c r="AE36" s="7" t="str">
        <f t="shared" si="8"/>
        <v>13:52:00</v>
      </c>
      <c r="AF36" s="7">
        <f t="shared" si="9"/>
        <v>0</v>
      </c>
      <c r="AG36" s="7">
        <f t="shared" si="10"/>
        <v>60777216.5</v>
      </c>
      <c r="AH36" s="7" t="str">
        <f t="shared" si="11"/>
        <v>GBP</v>
      </c>
      <c r="AI36" s="7"/>
      <c r="AJ36" s="7" t="e">
        <f>VLOOKUP(AD36,TR_Reports!$AZ$2:$AZ$46,1,FALSE)</f>
        <v>#N/A</v>
      </c>
    </row>
    <row r="37" spans="1:36">
      <c r="A37" s="7">
        <v>2.0071514110703401E+18</v>
      </c>
      <c r="B37" s="7" t="s">
        <v>310</v>
      </c>
      <c r="C37" s="3">
        <v>200715210685489</v>
      </c>
      <c r="D37" s="7" t="s">
        <v>463</v>
      </c>
      <c r="E37" s="7" t="s">
        <v>464</v>
      </c>
      <c r="F37" s="7" t="s">
        <v>465</v>
      </c>
      <c r="G37" s="7">
        <v>-15</v>
      </c>
      <c r="H37" s="7" t="s">
        <v>314</v>
      </c>
      <c r="I37" s="7" t="s">
        <v>128</v>
      </c>
      <c r="J37" s="7"/>
      <c r="K37" s="7">
        <v>39478882.5</v>
      </c>
      <c r="L37" s="7"/>
      <c r="M37" s="7"/>
      <c r="N37" s="7"/>
      <c r="O37" s="7">
        <v>39478882.5</v>
      </c>
      <c r="P37" s="7" t="s">
        <v>128</v>
      </c>
      <c r="Q37" s="7" t="s">
        <v>101</v>
      </c>
      <c r="R37" s="7"/>
      <c r="S37" s="7" t="s">
        <v>466</v>
      </c>
      <c r="T37" s="7"/>
      <c r="U37" s="7" t="s">
        <v>316</v>
      </c>
      <c r="V37" s="7"/>
      <c r="W37" s="7" t="s">
        <v>90</v>
      </c>
      <c r="X37" s="7"/>
      <c r="Y37" s="7" t="s">
        <v>90</v>
      </c>
      <c r="Z37" s="7" t="s">
        <v>317</v>
      </c>
      <c r="AA37" s="7"/>
      <c r="AB37" s="7"/>
      <c r="AC37" s="8">
        <f t="shared" si="6"/>
        <v>44027</v>
      </c>
      <c r="AD37" s="7" t="str">
        <f t="shared" si="7"/>
        <v>EZQJJ0XQH589</v>
      </c>
      <c r="AE37" s="7" t="str">
        <f t="shared" si="8"/>
        <v>12:42:02</v>
      </c>
      <c r="AF37" s="7">
        <f t="shared" si="9"/>
        <v>-15</v>
      </c>
      <c r="AG37" s="7">
        <f t="shared" si="10"/>
        <v>39478882.5</v>
      </c>
      <c r="AH37" s="7" t="str">
        <f t="shared" si="11"/>
        <v>CHF</v>
      </c>
      <c r="AI37" s="7"/>
      <c r="AJ37" s="7" t="e">
        <f>VLOOKUP(AD37,TR_Reports!$AZ$2:$AZ$46,1,FALSE)</f>
        <v>#N/A</v>
      </c>
    </row>
    <row r="38" spans="1:36">
      <c r="A38" s="7">
        <v>2.00716155400047E+18</v>
      </c>
      <c r="B38" s="7" t="s">
        <v>310</v>
      </c>
      <c r="C38" s="3">
        <v>200716211036028</v>
      </c>
      <c r="D38" s="7" t="s">
        <v>467</v>
      </c>
      <c r="E38" s="7" t="s">
        <v>468</v>
      </c>
      <c r="F38" s="7" t="s">
        <v>469</v>
      </c>
      <c r="G38" s="7">
        <v>-15</v>
      </c>
      <c r="H38" s="7" t="s">
        <v>314</v>
      </c>
      <c r="I38" s="7" t="s">
        <v>140</v>
      </c>
      <c r="J38" s="7"/>
      <c r="K38" s="7">
        <v>27780000</v>
      </c>
      <c r="L38" s="7"/>
      <c r="M38" s="7"/>
      <c r="N38" s="7"/>
      <c r="O38" s="7">
        <v>27780000</v>
      </c>
      <c r="P38" s="7" t="s">
        <v>140</v>
      </c>
      <c r="Q38" s="7" t="s">
        <v>101</v>
      </c>
      <c r="R38" s="7"/>
      <c r="S38" s="7" t="s">
        <v>470</v>
      </c>
      <c r="T38" s="7"/>
      <c r="U38" s="7" t="s">
        <v>316</v>
      </c>
      <c r="V38" s="7"/>
      <c r="W38" s="7" t="s">
        <v>90</v>
      </c>
      <c r="X38" s="7"/>
      <c r="Y38" s="7" t="s">
        <v>90</v>
      </c>
      <c r="Z38" s="7" t="s">
        <v>317</v>
      </c>
      <c r="AA38" s="7"/>
      <c r="AB38" s="7"/>
      <c r="AC38" s="8">
        <f t="shared" si="6"/>
        <v>44028</v>
      </c>
      <c r="AD38" s="7" t="str">
        <f t="shared" si="7"/>
        <v>EZ4TTHDQXP47</v>
      </c>
      <c r="AE38" s="7" t="str">
        <f t="shared" si="8"/>
        <v>14:09:00</v>
      </c>
      <c r="AF38" s="7">
        <f t="shared" si="9"/>
        <v>-15</v>
      </c>
      <c r="AG38" s="7">
        <f t="shared" si="10"/>
        <v>27780000</v>
      </c>
      <c r="AH38" s="7" t="str">
        <f t="shared" si="11"/>
        <v>EUR</v>
      </c>
      <c r="AI38" s="7"/>
      <c r="AJ38" s="7" t="e">
        <f>VLOOKUP(AD38,TR_Reports!$AZ$2:$AZ$46,1,FALSE)</f>
        <v>#N/A</v>
      </c>
    </row>
    <row r="39" spans="1:36">
      <c r="A39" s="7">
        <v>2.0072109202303099E+18</v>
      </c>
      <c r="B39" s="7" t="s">
        <v>310</v>
      </c>
      <c r="C39" s="3">
        <v>200721211770847</v>
      </c>
      <c r="D39" s="7" t="s">
        <v>471</v>
      </c>
      <c r="E39" s="7" t="s">
        <v>472</v>
      </c>
      <c r="F39" s="7" t="s">
        <v>473</v>
      </c>
      <c r="G39" s="7">
        <v>-15</v>
      </c>
      <c r="H39" s="7" t="s">
        <v>314</v>
      </c>
      <c r="I39" s="7" t="s">
        <v>140</v>
      </c>
      <c r="J39" s="7"/>
      <c r="K39" s="7">
        <v>112886438.98999999</v>
      </c>
      <c r="L39" s="7"/>
      <c r="M39" s="7"/>
      <c r="N39" s="7"/>
      <c r="O39" s="7">
        <v>112886438.98999999</v>
      </c>
      <c r="P39" s="7" t="s">
        <v>140</v>
      </c>
      <c r="Q39" s="7" t="s">
        <v>101</v>
      </c>
      <c r="R39" s="7"/>
      <c r="S39" s="7" t="s">
        <v>474</v>
      </c>
      <c r="T39" s="7"/>
      <c r="U39" s="7" t="s">
        <v>324</v>
      </c>
      <c r="V39" s="7"/>
      <c r="W39" s="7" t="s">
        <v>90</v>
      </c>
      <c r="X39" s="7"/>
      <c r="Y39" s="7" t="s">
        <v>90</v>
      </c>
      <c r="Z39" s="7" t="s">
        <v>317</v>
      </c>
      <c r="AA39" s="7" t="s">
        <v>360</v>
      </c>
      <c r="AB39" s="7"/>
      <c r="AC39" s="8">
        <f t="shared" si="6"/>
        <v>44032</v>
      </c>
      <c r="AD39" s="7" t="str">
        <f t="shared" si="7"/>
        <v>EZ6FPPC8WQ01</v>
      </c>
      <c r="AE39" s="7" t="str">
        <f t="shared" si="8"/>
        <v>15:15:00</v>
      </c>
      <c r="AF39" s="7">
        <f t="shared" si="9"/>
        <v>-15</v>
      </c>
      <c r="AG39" s="7">
        <f t="shared" si="10"/>
        <v>112886438.98999999</v>
      </c>
      <c r="AH39" s="7" t="str">
        <f t="shared" si="11"/>
        <v>EUR</v>
      </c>
      <c r="AI39" s="7"/>
      <c r="AJ39" s="7" t="e">
        <f>VLOOKUP(AD39,TR_Reports!$AZ$2:$AZ$46,1,FALSE)</f>
        <v>#N/A</v>
      </c>
    </row>
    <row r="40" spans="1:36">
      <c r="A40" s="7">
        <v>2.0072115332501299E+18</v>
      </c>
      <c r="B40" s="7" t="s">
        <v>310</v>
      </c>
      <c r="C40" s="3">
        <v>200721211893635</v>
      </c>
      <c r="D40" s="7" t="s">
        <v>475</v>
      </c>
      <c r="E40" s="7" t="s">
        <v>476</v>
      </c>
      <c r="F40" s="7" t="s">
        <v>477</v>
      </c>
      <c r="G40" s="7">
        <v>15</v>
      </c>
      <c r="H40" s="7" t="s">
        <v>314</v>
      </c>
      <c r="I40" s="7" t="s">
        <v>349</v>
      </c>
      <c r="J40" s="7"/>
      <c r="K40" s="7">
        <v>86329511.920000002</v>
      </c>
      <c r="L40" s="7"/>
      <c r="M40" s="7"/>
      <c r="N40" s="7"/>
      <c r="O40" s="7">
        <v>86329511.920000002</v>
      </c>
      <c r="P40" s="7" t="s">
        <v>349</v>
      </c>
      <c r="Q40" s="7" t="s">
        <v>101</v>
      </c>
      <c r="R40" s="7"/>
      <c r="S40" s="7" t="s">
        <v>478</v>
      </c>
      <c r="T40" s="7"/>
      <c r="U40" s="7" t="s">
        <v>316</v>
      </c>
      <c r="V40" s="7"/>
      <c r="W40" s="7" t="s">
        <v>90</v>
      </c>
      <c r="X40" s="7"/>
      <c r="Y40" s="7" t="s">
        <v>90</v>
      </c>
      <c r="Z40" s="7" t="s">
        <v>317</v>
      </c>
      <c r="AA40" s="7"/>
      <c r="AB40" s="7"/>
      <c r="AC40" s="8">
        <f t="shared" si="6"/>
        <v>44033</v>
      </c>
      <c r="AD40" s="7" t="str">
        <f t="shared" si="7"/>
        <v>EZRNJ8GS0PM5</v>
      </c>
      <c r="AE40" s="7" t="str">
        <f t="shared" si="8"/>
        <v>14:15:00</v>
      </c>
      <c r="AF40" s="7">
        <f t="shared" si="9"/>
        <v>15</v>
      </c>
      <c r="AG40" s="7">
        <f t="shared" si="10"/>
        <v>86329511.920000002</v>
      </c>
      <c r="AH40" s="7" t="str">
        <f t="shared" si="11"/>
        <v>GBP</v>
      </c>
      <c r="AI40" s="7"/>
      <c r="AJ40" s="7" t="e">
        <f>VLOOKUP(AD40,TR_Reports!$AZ$2:$AZ$46,1,FALSE)</f>
        <v>#N/A</v>
      </c>
    </row>
    <row r="41" spans="1:36">
      <c r="A41" s="7">
        <v>2.00722102535024E+18</v>
      </c>
      <c r="B41" s="7" t="s">
        <v>310</v>
      </c>
      <c r="C41" s="3">
        <v>200722212125679</v>
      </c>
      <c r="D41" s="7" t="s">
        <v>479</v>
      </c>
      <c r="E41" s="7" t="s">
        <v>480</v>
      </c>
      <c r="F41" s="7" t="s">
        <v>481</v>
      </c>
      <c r="G41" s="7">
        <v>-1400</v>
      </c>
      <c r="H41" s="7" t="s">
        <v>314</v>
      </c>
      <c r="I41" s="7" t="s">
        <v>112</v>
      </c>
      <c r="J41" s="7"/>
      <c r="K41" s="7">
        <v>3523500</v>
      </c>
      <c r="L41" s="7"/>
      <c r="M41" s="7"/>
      <c r="N41" s="7"/>
      <c r="O41" s="7">
        <v>3523500</v>
      </c>
      <c r="P41" s="7" t="s">
        <v>112</v>
      </c>
      <c r="Q41" s="7" t="s">
        <v>101</v>
      </c>
      <c r="R41" s="7"/>
      <c r="S41" s="7" t="s">
        <v>482</v>
      </c>
      <c r="T41" s="7"/>
      <c r="U41" s="7" t="s">
        <v>316</v>
      </c>
      <c r="V41" s="7"/>
      <c r="W41" s="7" t="s">
        <v>90</v>
      </c>
      <c r="X41" s="7"/>
      <c r="Y41" s="7" t="s">
        <v>90</v>
      </c>
      <c r="Z41" s="7" t="s">
        <v>317</v>
      </c>
      <c r="AA41" s="7"/>
      <c r="AB41" s="7"/>
      <c r="AC41" s="8">
        <f t="shared" si="6"/>
        <v>44034</v>
      </c>
      <c r="AD41" s="7" t="str">
        <f t="shared" si="7"/>
        <v>EZSM623SM3P2</v>
      </c>
      <c r="AE41" s="7" t="str">
        <f t="shared" si="8"/>
        <v>08:33:03</v>
      </c>
      <c r="AF41" s="7">
        <f t="shared" si="9"/>
        <v>-1400</v>
      </c>
      <c r="AG41" s="7">
        <f t="shared" si="10"/>
        <v>3523500</v>
      </c>
      <c r="AH41" s="7" t="str">
        <f t="shared" si="11"/>
        <v>SEK</v>
      </c>
      <c r="AI41" s="7"/>
      <c r="AJ41" s="7" t="e">
        <f>VLOOKUP(AD41,TR_Reports!$AZ$2:$AZ$46,1,FALSE)</f>
        <v>#N/A</v>
      </c>
    </row>
    <row r="42" spans="1:36">
      <c r="A42" s="7">
        <v>2.0072712203104E+18</v>
      </c>
      <c r="B42" s="7" t="s">
        <v>310</v>
      </c>
      <c r="C42" s="3">
        <v>200727212881066</v>
      </c>
      <c r="D42" s="7" t="s">
        <v>483</v>
      </c>
      <c r="E42" s="7" t="s">
        <v>484</v>
      </c>
      <c r="F42" s="7" t="s">
        <v>485</v>
      </c>
      <c r="G42" s="7">
        <v>-400</v>
      </c>
      <c r="H42" s="7" t="s">
        <v>314</v>
      </c>
      <c r="I42" s="7" t="s">
        <v>112</v>
      </c>
      <c r="J42" s="7"/>
      <c r="K42" s="7">
        <v>24780000</v>
      </c>
      <c r="L42" s="7"/>
      <c r="M42" s="7"/>
      <c r="N42" s="7"/>
      <c r="O42" s="7">
        <v>24780000</v>
      </c>
      <c r="P42" s="7" t="s">
        <v>112</v>
      </c>
      <c r="Q42" s="7" t="s">
        <v>101</v>
      </c>
      <c r="R42" s="7"/>
      <c r="S42" s="7" t="s">
        <v>486</v>
      </c>
      <c r="T42" s="7"/>
      <c r="U42" s="7" t="s">
        <v>316</v>
      </c>
      <c r="V42" s="7"/>
      <c r="W42" s="7" t="s">
        <v>90</v>
      </c>
      <c r="X42" s="7"/>
      <c r="Y42" s="7" t="s">
        <v>90</v>
      </c>
      <c r="Z42" s="7" t="s">
        <v>317</v>
      </c>
      <c r="AA42" s="7"/>
      <c r="AB42" s="7"/>
      <c r="AC42" s="8">
        <f t="shared" si="6"/>
        <v>44039</v>
      </c>
      <c r="AD42" s="7" t="str">
        <f t="shared" si="7"/>
        <v>EZSF5PFWL064</v>
      </c>
      <c r="AE42" s="7" t="str">
        <f t="shared" si="8"/>
        <v>11:05:00</v>
      </c>
      <c r="AF42" s="7">
        <f t="shared" si="9"/>
        <v>-400</v>
      </c>
      <c r="AG42" s="7">
        <f t="shared" si="10"/>
        <v>24780000</v>
      </c>
      <c r="AH42" s="7" t="str">
        <f t="shared" si="11"/>
        <v>SEK</v>
      </c>
      <c r="AI42" s="7"/>
      <c r="AJ42" s="7" t="e">
        <f>VLOOKUP(AD42,TR_Reports!$AZ$2:$AZ$46,1,FALSE)</f>
        <v>#N/A</v>
      </c>
    </row>
    <row r="43" spans="1:36">
      <c r="A43" s="7">
        <v>2.0080311183704E+18</v>
      </c>
      <c r="B43" s="7" t="s">
        <v>310</v>
      </c>
      <c r="C43" s="3">
        <v>200803214342397</v>
      </c>
      <c r="D43" s="7" t="s">
        <v>487</v>
      </c>
      <c r="E43" s="7" t="s">
        <v>488</v>
      </c>
      <c r="F43" s="7" t="s">
        <v>489</v>
      </c>
      <c r="G43" s="7">
        <v>0</v>
      </c>
      <c r="H43" s="7" t="s">
        <v>314</v>
      </c>
      <c r="I43" s="7" t="s">
        <v>349</v>
      </c>
      <c r="J43" s="7"/>
      <c r="K43" s="7">
        <v>59510154.130000003</v>
      </c>
      <c r="L43" s="7"/>
      <c r="M43" s="7"/>
      <c r="N43" s="7"/>
      <c r="O43" s="7">
        <v>59510154.130000003</v>
      </c>
      <c r="P43" s="7" t="s">
        <v>349</v>
      </c>
      <c r="Q43" s="7" t="s">
        <v>101</v>
      </c>
      <c r="R43" s="7"/>
      <c r="S43" s="7" t="s">
        <v>490</v>
      </c>
      <c r="T43" s="7"/>
      <c r="U43" s="7" t="s">
        <v>316</v>
      </c>
      <c r="V43" s="7"/>
      <c r="W43" s="7" t="s">
        <v>90</v>
      </c>
      <c r="X43" s="7"/>
      <c r="Y43" s="7" t="s">
        <v>90</v>
      </c>
      <c r="Z43" s="7" t="s">
        <v>317</v>
      </c>
      <c r="AA43" s="7"/>
      <c r="AB43" s="7"/>
      <c r="AC43" s="8">
        <f t="shared" si="6"/>
        <v>44046</v>
      </c>
      <c r="AD43" s="7" t="str">
        <f t="shared" si="7"/>
        <v>EZXLWYLNJRZ3</v>
      </c>
      <c r="AE43" s="7" t="str">
        <f t="shared" si="8"/>
        <v>09:54:02</v>
      </c>
      <c r="AF43" s="7">
        <f t="shared" si="9"/>
        <v>0</v>
      </c>
      <c r="AG43" s="7">
        <f t="shared" si="10"/>
        <v>59510154.130000003</v>
      </c>
      <c r="AH43" s="7" t="str">
        <f t="shared" si="11"/>
        <v>GBP</v>
      </c>
      <c r="AI43" s="7"/>
      <c r="AJ43" s="7" t="e">
        <f>VLOOKUP(AD43,TR_Reports!$AZ$2:$AZ$46,1,FALSE)</f>
        <v>#N/A</v>
      </c>
    </row>
    <row r="44" spans="1:36">
      <c r="A44" s="7">
        <v>2.00817124441043E+18</v>
      </c>
      <c r="B44" s="7" t="s">
        <v>318</v>
      </c>
      <c r="C44" s="3">
        <v>200817217451828</v>
      </c>
      <c r="D44" s="7" t="s">
        <v>491</v>
      </c>
      <c r="E44" s="7" t="s">
        <v>492</v>
      </c>
      <c r="F44" s="7" t="s">
        <v>493</v>
      </c>
      <c r="G44" s="7">
        <v>-15</v>
      </c>
      <c r="H44" s="7" t="s">
        <v>314</v>
      </c>
      <c r="I44" s="7" t="s">
        <v>128</v>
      </c>
      <c r="J44" s="7"/>
      <c r="K44" s="7">
        <v>59758392.899999999</v>
      </c>
      <c r="L44" s="7"/>
      <c r="M44" s="7"/>
      <c r="N44" s="7"/>
      <c r="O44" s="7">
        <v>59758392.899999999</v>
      </c>
      <c r="P44" s="7" t="s">
        <v>128</v>
      </c>
      <c r="Q44" s="7" t="s">
        <v>101</v>
      </c>
      <c r="R44" s="7" t="s">
        <v>358</v>
      </c>
      <c r="S44" s="7" t="s">
        <v>494</v>
      </c>
      <c r="T44" s="7">
        <v>2.00817120057043E+18</v>
      </c>
      <c r="U44" s="7" t="s">
        <v>316</v>
      </c>
      <c r="V44" s="7"/>
      <c r="W44" s="7" t="s">
        <v>90</v>
      </c>
      <c r="X44" s="7"/>
      <c r="Y44" s="7" t="s">
        <v>90</v>
      </c>
      <c r="Z44" s="7" t="s">
        <v>317</v>
      </c>
      <c r="AA44" s="7"/>
      <c r="AB44" s="7"/>
      <c r="AC44" s="8">
        <f t="shared" si="6"/>
        <v>44060</v>
      </c>
      <c r="AD44" s="7" t="str">
        <f t="shared" si="7"/>
        <v>EZTRYD97V4Y2</v>
      </c>
      <c r="AE44" s="7" t="str">
        <f t="shared" si="8"/>
        <v>10:44:01</v>
      </c>
      <c r="AF44" s="7">
        <f t="shared" si="9"/>
        <v>-15</v>
      </c>
      <c r="AG44" s="7">
        <f t="shared" si="10"/>
        <v>59758392.899999999</v>
      </c>
      <c r="AH44" s="7" t="str">
        <f t="shared" si="11"/>
        <v>CHF</v>
      </c>
      <c r="AI44" s="7"/>
      <c r="AJ44" s="7" t="e">
        <f>VLOOKUP(AD44,TR_Reports!$AZ$2:$AZ$46,1,FALSE)</f>
        <v>#N/A</v>
      </c>
    </row>
    <row r="45" spans="1:36">
      <c r="A45" s="7">
        <v>2.0081712333804301E+18</v>
      </c>
      <c r="B45" s="7" t="s">
        <v>310</v>
      </c>
      <c r="C45" s="3">
        <v>200817217455347</v>
      </c>
      <c r="D45" s="7" t="s">
        <v>495</v>
      </c>
      <c r="E45" s="7" t="s">
        <v>496</v>
      </c>
      <c r="F45" s="7" t="s">
        <v>497</v>
      </c>
      <c r="G45" s="7">
        <v>-15</v>
      </c>
      <c r="H45" s="7" t="s">
        <v>314</v>
      </c>
      <c r="I45" s="7" t="s">
        <v>140</v>
      </c>
      <c r="J45" s="7"/>
      <c r="K45" s="7">
        <v>140368216.75999999</v>
      </c>
      <c r="L45" s="7"/>
      <c r="M45" s="7"/>
      <c r="N45" s="7"/>
      <c r="O45" s="7">
        <v>140368216.75999999</v>
      </c>
      <c r="P45" s="7" t="s">
        <v>140</v>
      </c>
      <c r="Q45" s="7" t="s">
        <v>101</v>
      </c>
      <c r="R45" s="7"/>
      <c r="S45" s="7" t="s">
        <v>498</v>
      </c>
      <c r="T45" s="7"/>
      <c r="U45" s="7" t="s">
        <v>316</v>
      </c>
      <c r="V45" s="7"/>
      <c r="W45" s="7" t="s">
        <v>90</v>
      </c>
      <c r="X45" s="7"/>
      <c r="Y45" s="7" t="s">
        <v>90</v>
      </c>
      <c r="Z45" s="7" t="s">
        <v>317</v>
      </c>
      <c r="AA45" s="7"/>
      <c r="AB45" s="7"/>
      <c r="AC45" s="8">
        <f t="shared" si="6"/>
        <v>44060</v>
      </c>
      <c r="AD45" s="7" t="str">
        <f t="shared" si="7"/>
        <v>EZBK1FQGQNR3</v>
      </c>
      <c r="AE45" s="7" t="str">
        <f t="shared" si="8"/>
        <v>11:19:10</v>
      </c>
      <c r="AF45" s="7">
        <f t="shared" si="9"/>
        <v>-15</v>
      </c>
      <c r="AG45" s="7">
        <f t="shared" si="10"/>
        <v>140368216.75999999</v>
      </c>
      <c r="AH45" s="7" t="str">
        <f t="shared" si="11"/>
        <v>EUR</v>
      </c>
      <c r="AI45" s="7"/>
      <c r="AJ45" s="7" t="e">
        <f>VLOOKUP(AD45,TR_Reports!$AZ$2:$AZ$46,1,FALSE)</f>
        <v>#N/A</v>
      </c>
    </row>
    <row r="46" spans="1:36">
      <c r="A46" s="7">
        <v>2.00817140357023E+18</v>
      </c>
      <c r="B46" s="7" t="s">
        <v>310</v>
      </c>
      <c r="C46" s="3">
        <v>200817217468349</v>
      </c>
      <c r="D46" s="7" t="s">
        <v>499</v>
      </c>
      <c r="E46" s="7" t="s">
        <v>500</v>
      </c>
      <c r="F46" s="7" t="s">
        <v>501</v>
      </c>
      <c r="G46" s="7">
        <v>-15</v>
      </c>
      <c r="H46" s="7" t="s">
        <v>314</v>
      </c>
      <c r="I46" s="7" t="s">
        <v>140</v>
      </c>
      <c r="J46" s="7"/>
      <c r="K46" s="7">
        <v>56257558</v>
      </c>
      <c r="L46" s="7"/>
      <c r="M46" s="7"/>
      <c r="N46" s="7"/>
      <c r="O46" s="7">
        <v>56257558</v>
      </c>
      <c r="P46" s="7" t="s">
        <v>140</v>
      </c>
      <c r="Q46" s="7" t="s">
        <v>101</v>
      </c>
      <c r="R46" s="7"/>
      <c r="S46" s="7" t="s">
        <v>502</v>
      </c>
      <c r="T46" s="7"/>
      <c r="U46" s="7" t="s">
        <v>316</v>
      </c>
      <c r="V46" s="7"/>
      <c r="W46" s="7" t="s">
        <v>90</v>
      </c>
      <c r="X46" s="7"/>
      <c r="Y46" s="7" t="s">
        <v>90</v>
      </c>
      <c r="Z46" s="7" t="s">
        <v>317</v>
      </c>
      <c r="AA46" s="7"/>
      <c r="AB46" s="7"/>
      <c r="AC46" s="8">
        <f t="shared" si="6"/>
        <v>44060</v>
      </c>
      <c r="AD46" s="7" t="str">
        <f t="shared" si="7"/>
        <v>EZK6D0C9SN50</v>
      </c>
      <c r="AE46" s="7" t="str">
        <f t="shared" si="8"/>
        <v>12:44:06</v>
      </c>
      <c r="AF46" s="7">
        <f t="shared" si="9"/>
        <v>-15</v>
      </c>
      <c r="AG46" s="7">
        <f t="shared" si="10"/>
        <v>56257558</v>
      </c>
      <c r="AH46" s="7" t="str">
        <f t="shared" si="11"/>
        <v>EUR</v>
      </c>
      <c r="AI46" s="7"/>
      <c r="AJ46" s="7" t="e">
        <f>VLOOKUP(AD46,TR_Reports!$AZ$2:$AZ$46,1,FALSE)</f>
        <v>#N/A</v>
      </c>
    </row>
    <row r="47" spans="1:36">
      <c r="A47" s="7">
        <v>2.00818133231037E+18</v>
      </c>
      <c r="B47" s="7" t="s">
        <v>310</v>
      </c>
      <c r="C47" s="3">
        <v>200818217689335</v>
      </c>
      <c r="D47" s="7" t="s">
        <v>503</v>
      </c>
      <c r="E47" s="7" t="s">
        <v>504</v>
      </c>
      <c r="F47" s="7" t="s">
        <v>505</v>
      </c>
      <c r="G47" s="7">
        <v>-1450</v>
      </c>
      <c r="H47" s="7" t="s">
        <v>314</v>
      </c>
      <c r="I47" s="7" t="s">
        <v>112</v>
      </c>
      <c r="J47" s="7"/>
      <c r="K47" s="7">
        <v>3215250</v>
      </c>
      <c r="L47" s="7"/>
      <c r="M47" s="7"/>
      <c r="N47" s="7"/>
      <c r="O47" s="7">
        <v>3215250</v>
      </c>
      <c r="P47" s="7" t="s">
        <v>112</v>
      </c>
      <c r="Q47" s="7" t="s">
        <v>101</v>
      </c>
      <c r="R47" s="7"/>
      <c r="S47" s="7" t="s">
        <v>506</v>
      </c>
      <c r="T47" s="7"/>
      <c r="U47" s="7" t="s">
        <v>316</v>
      </c>
      <c r="V47" s="7"/>
      <c r="W47" s="7" t="s">
        <v>90</v>
      </c>
      <c r="X47" s="7"/>
      <c r="Y47" s="7" t="s">
        <v>90</v>
      </c>
      <c r="Z47" s="7" t="s">
        <v>317</v>
      </c>
      <c r="AA47" s="7"/>
      <c r="AB47" s="7"/>
      <c r="AC47" s="8">
        <f t="shared" si="6"/>
        <v>44061</v>
      </c>
      <c r="AD47" s="7" t="str">
        <f t="shared" si="7"/>
        <v>EZZVJPKFFBM0</v>
      </c>
      <c r="AE47" s="7" t="str">
        <f t="shared" si="8"/>
        <v>12:17:03</v>
      </c>
      <c r="AF47" s="7">
        <f t="shared" si="9"/>
        <v>-1450</v>
      </c>
      <c r="AG47" s="7">
        <f t="shared" si="10"/>
        <v>3215250</v>
      </c>
      <c r="AH47" s="7" t="str">
        <f t="shared" si="11"/>
        <v>SEK</v>
      </c>
      <c r="AI47" s="7"/>
      <c r="AJ47" s="7" t="e">
        <f>VLOOKUP(AD47,TR_Reports!$AZ$2:$AZ$46,1,FALSE)</f>
        <v>#N/A</v>
      </c>
    </row>
    <row r="48" spans="1:36">
      <c r="A48" s="7">
        <v>2.0082009204304901E+18</v>
      </c>
      <c r="B48" s="7" t="s">
        <v>310</v>
      </c>
      <c r="C48" s="3">
        <v>200820218162038</v>
      </c>
      <c r="D48" s="7" t="s">
        <v>507</v>
      </c>
      <c r="E48" s="7" t="s">
        <v>508</v>
      </c>
      <c r="F48" s="7" t="s">
        <v>509</v>
      </c>
      <c r="G48" s="7">
        <v>-0.8</v>
      </c>
      <c r="H48" s="7" t="s">
        <v>314</v>
      </c>
      <c r="I48" s="7" t="s">
        <v>242</v>
      </c>
      <c r="J48" s="7"/>
      <c r="K48" s="7">
        <v>2175000</v>
      </c>
      <c r="L48" s="7"/>
      <c r="M48" s="7"/>
      <c r="N48" s="7"/>
      <c r="O48" s="7">
        <v>7514625000</v>
      </c>
      <c r="P48" s="7" t="s">
        <v>242</v>
      </c>
      <c r="Q48" s="7" t="s">
        <v>101</v>
      </c>
      <c r="R48" s="7"/>
      <c r="S48" s="7" t="s">
        <v>510</v>
      </c>
      <c r="T48" s="7"/>
      <c r="U48" s="7" t="s">
        <v>316</v>
      </c>
      <c r="V48" s="7"/>
      <c r="W48" s="7" t="s">
        <v>90</v>
      </c>
      <c r="X48" s="7"/>
      <c r="Y48" s="7" t="s">
        <v>90</v>
      </c>
      <c r="Z48" s="7" t="s">
        <v>317</v>
      </c>
      <c r="AA48" s="7"/>
      <c r="AB48" s="7"/>
      <c r="AC48" s="8">
        <f t="shared" si="6"/>
        <v>44063</v>
      </c>
      <c r="AD48" s="7" t="str">
        <f t="shared" si="7"/>
        <v>EZ29M55HTV90</v>
      </c>
      <c r="AE48" s="7" t="str">
        <f t="shared" si="8"/>
        <v>07:02:15</v>
      </c>
      <c r="AF48" s="7">
        <f t="shared" si="9"/>
        <v>-0.8</v>
      </c>
      <c r="AG48" s="7">
        <f t="shared" si="10"/>
        <v>7514625000</v>
      </c>
      <c r="AH48" s="7" t="str">
        <f t="shared" si="11"/>
        <v>JPY</v>
      </c>
      <c r="AI48" s="7"/>
      <c r="AJ48" s="7" t="e">
        <f>VLOOKUP(AD48,TR_Reports!$AZ$2:$AZ$46,1,FALSE)</f>
        <v>#N/A</v>
      </c>
    </row>
    <row r="49" spans="1:36">
      <c r="A49" s="7">
        <v>2.0082109235402099E+18</v>
      </c>
      <c r="B49" s="7" t="s">
        <v>310</v>
      </c>
      <c r="C49" s="3">
        <v>200821218413765</v>
      </c>
      <c r="D49" s="7" t="s">
        <v>511</v>
      </c>
      <c r="E49" s="7" t="s">
        <v>512</v>
      </c>
      <c r="F49" s="7" t="s">
        <v>513</v>
      </c>
      <c r="G49" s="7">
        <v>-0.8</v>
      </c>
      <c r="H49" s="7" t="s">
        <v>314</v>
      </c>
      <c r="I49" s="7" t="s">
        <v>242</v>
      </c>
      <c r="J49" s="7"/>
      <c r="K49" s="7">
        <v>2175000</v>
      </c>
      <c r="L49" s="7"/>
      <c r="M49" s="7"/>
      <c r="N49" s="7"/>
      <c r="O49" s="7">
        <v>7514625000</v>
      </c>
      <c r="P49" s="7" t="s">
        <v>242</v>
      </c>
      <c r="Q49" s="7" t="s">
        <v>101</v>
      </c>
      <c r="R49" s="7"/>
      <c r="S49" s="7" t="s">
        <v>514</v>
      </c>
      <c r="T49" s="7"/>
      <c r="U49" s="7" t="s">
        <v>316</v>
      </c>
      <c r="V49" s="7"/>
      <c r="W49" s="7" t="s">
        <v>90</v>
      </c>
      <c r="X49" s="7"/>
      <c r="Y49" s="7" t="s">
        <v>90</v>
      </c>
      <c r="Z49" s="7" t="s">
        <v>317</v>
      </c>
      <c r="AA49" s="7"/>
      <c r="AB49" s="7"/>
      <c r="AC49" s="8">
        <f t="shared" si="6"/>
        <v>44064</v>
      </c>
      <c r="AD49" s="7" t="str">
        <f t="shared" si="7"/>
        <v>EZX018F88N74</v>
      </c>
      <c r="AE49" s="7" t="str">
        <f t="shared" si="8"/>
        <v>07:55:53</v>
      </c>
      <c r="AF49" s="7">
        <f t="shared" si="9"/>
        <v>-0.8</v>
      </c>
      <c r="AG49" s="7">
        <f t="shared" si="10"/>
        <v>7514625000</v>
      </c>
      <c r="AH49" s="7" t="str">
        <f t="shared" si="11"/>
        <v>JPY</v>
      </c>
      <c r="AI49" s="7"/>
      <c r="AJ49" s="7" t="e">
        <f>VLOOKUP(AD49,TR_Reports!$AZ$2:$AZ$46,1,FALSE)</f>
        <v>#N/A</v>
      </c>
    </row>
    <row r="50" spans="1:36">
      <c r="A50" s="7">
        <v>2.0082115574701399E+18</v>
      </c>
      <c r="B50" s="7" t="s">
        <v>318</v>
      </c>
      <c r="C50" s="3">
        <v>200821218475232</v>
      </c>
      <c r="D50" s="7" t="s">
        <v>515</v>
      </c>
      <c r="E50" s="7" t="s">
        <v>516</v>
      </c>
      <c r="F50" s="7" t="s">
        <v>517</v>
      </c>
      <c r="G50" s="7">
        <v>-300</v>
      </c>
      <c r="H50" s="7" t="s">
        <v>314</v>
      </c>
      <c r="I50" s="7" t="s">
        <v>112</v>
      </c>
      <c r="J50" s="7"/>
      <c r="K50" s="7">
        <v>20250000</v>
      </c>
      <c r="L50" s="7"/>
      <c r="M50" s="7"/>
      <c r="N50" s="7"/>
      <c r="O50" s="7">
        <v>20250000</v>
      </c>
      <c r="P50" s="7" t="s">
        <v>112</v>
      </c>
      <c r="Q50" s="7" t="s">
        <v>101</v>
      </c>
      <c r="R50" s="7" t="s">
        <v>358</v>
      </c>
      <c r="S50" s="7" t="s">
        <v>518</v>
      </c>
      <c r="T50" s="7">
        <v>2.0082114185901299E+18</v>
      </c>
      <c r="U50" s="7" t="s">
        <v>316</v>
      </c>
      <c r="V50" s="7"/>
      <c r="W50" s="7" t="s">
        <v>90</v>
      </c>
      <c r="X50" s="7"/>
      <c r="Y50" s="7" t="s">
        <v>90</v>
      </c>
      <c r="Z50" s="7" t="s">
        <v>317</v>
      </c>
      <c r="AA50" s="7"/>
      <c r="AB50" s="7"/>
      <c r="AC50" s="8">
        <f t="shared" si="6"/>
        <v>44064</v>
      </c>
      <c r="AD50" s="7" t="str">
        <f t="shared" si="7"/>
        <v>EZ4XN7F058W5</v>
      </c>
      <c r="AE50" s="7" t="str">
        <f t="shared" si="8"/>
        <v>13:06:00</v>
      </c>
      <c r="AF50" s="7">
        <f t="shared" si="9"/>
        <v>-300</v>
      </c>
      <c r="AG50" s="7">
        <f t="shared" si="10"/>
        <v>20250000</v>
      </c>
      <c r="AH50" s="7" t="str">
        <f t="shared" si="11"/>
        <v>SEK</v>
      </c>
      <c r="AI50" s="7"/>
      <c r="AJ50" s="7" t="e">
        <f>VLOOKUP(AD50,TR_Reports!$AZ$2:$AZ$46,1,FALSE)</f>
        <v>#N/A</v>
      </c>
    </row>
    <row r="51" spans="1:36">
      <c r="A51" s="7">
        <v>2.0082116270204201E+18</v>
      </c>
      <c r="B51" s="7" t="s">
        <v>310</v>
      </c>
      <c r="C51" s="3">
        <v>200821218537194</v>
      </c>
      <c r="D51" s="7" t="s">
        <v>519</v>
      </c>
      <c r="E51" s="7" t="s">
        <v>520</v>
      </c>
      <c r="F51" s="7" t="s">
        <v>521</v>
      </c>
      <c r="G51" s="7">
        <v>12</v>
      </c>
      <c r="H51" s="7" t="s">
        <v>314</v>
      </c>
      <c r="I51" s="7" t="s">
        <v>349</v>
      </c>
      <c r="J51" s="7"/>
      <c r="K51" s="7">
        <v>77121468.969999999</v>
      </c>
      <c r="L51" s="7"/>
      <c r="M51" s="7"/>
      <c r="N51" s="7"/>
      <c r="O51" s="7">
        <v>77121468.969999999</v>
      </c>
      <c r="P51" s="7" t="s">
        <v>349</v>
      </c>
      <c r="Q51" s="7" t="s">
        <v>101</v>
      </c>
      <c r="R51" s="7"/>
      <c r="S51" s="7" t="s">
        <v>522</v>
      </c>
      <c r="T51" s="7"/>
      <c r="U51" s="7" t="s">
        <v>316</v>
      </c>
      <c r="V51" s="7"/>
      <c r="W51" s="7" t="s">
        <v>90</v>
      </c>
      <c r="X51" s="7"/>
      <c r="Y51" s="7" t="s">
        <v>90</v>
      </c>
      <c r="Z51" s="7" t="s">
        <v>317</v>
      </c>
      <c r="AA51" s="7"/>
      <c r="AB51" s="7"/>
      <c r="AC51" s="8">
        <f t="shared" si="6"/>
        <v>44064</v>
      </c>
      <c r="AD51" s="7" t="str">
        <f t="shared" si="7"/>
        <v>EZMS98DF6VR1</v>
      </c>
      <c r="AE51" s="7" t="str">
        <f t="shared" si="8"/>
        <v>15:15:09</v>
      </c>
      <c r="AF51" s="7">
        <f t="shared" si="9"/>
        <v>12</v>
      </c>
      <c r="AG51" s="7">
        <f t="shared" si="10"/>
        <v>77121468.969999999</v>
      </c>
      <c r="AH51" s="7" t="str">
        <f t="shared" si="11"/>
        <v>GBP</v>
      </c>
      <c r="AI51" s="7"/>
      <c r="AJ51" s="7" t="e">
        <f>VLOOKUP(AD51,TR_Reports!$AZ$2:$AZ$46,1,FALSE)</f>
        <v>#N/A</v>
      </c>
    </row>
    <row r="52" spans="1:36">
      <c r="A52" s="7">
        <v>2.0082409064004401E+18</v>
      </c>
      <c r="B52" s="7" t="s">
        <v>310</v>
      </c>
      <c r="C52" s="3">
        <v>200824218742814</v>
      </c>
      <c r="D52" s="7" t="s">
        <v>523</v>
      </c>
      <c r="E52" s="7" t="s">
        <v>524</v>
      </c>
      <c r="F52" s="7" t="s">
        <v>525</v>
      </c>
      <c r="G52" s="7">
        <v>-70</v>
      </c>
      <c r="H52" s="7" t="s">
        <v>314</v>
      </c>
      <c r="I52" s="7" t="s">
        <v>242</v>
      </c>
      <c r="J52" s="7"/>
      <c r="K52" s="7">
        <v>34500</v>
      </c>
      <c r="L52" s="7"/>
      <c r="M52" s="7"/>
      <c r="N52" s="7"/>
      <c r="O52" s="7">
        <v>6258700000</v>
      </c>
      <c r="P52" s="7" t="s">
        <v>242</v>
      </c>
      <c r="Q52" s="7" t="s">
        <v>101</v>
      </c>
      <c r="R52" s="7"/>
      <c r="S52" s="7" t="s">
        <v>526</v>
      </c>
      <c r="T52" s="7"/>
      <c r="U52" s="7" t="s">
        <v>316</v>
      </c>
      <c r="V52" s="7"/>
      <c r="W52" s="7" t="s">
        <v>90</v>
      </c>
      <c r="X52" s="7"/>
      <c r="Y52" s="7" t="s">
        <v>90</v>
      </c>
      <c r="Z52" s="7" t="s">
        <v>317</v>
      </c>
      <c r="AA52" s="7"/>
      <c r="AB52" s="7"/>
      <c r="AC52" s="8">
        <f t="shared" si="6"/>
        <v>44067</v>
      </c>
      <c r="AD52" s="7" t="str">
        <f t="shared" si="7"/>
        <v>EZ5ZLFG5H3M2</v>
      </c>
      <c r="AE52" s="7" t="str">
        <f t="shared" si="8"/>
        <v>07:30:00</v>
      </c>
      <c r="AF52" s="7">
        <f t="shared" si="9"/>
        <v>-70</v>
      </c>
      <c r="AG52" s="7">
        <f t="shared" si="10"/>
        <v>6258700000</v>
      </c>
      <c r="AH52" s="7" t="str">
        <f t="shared" si="11"/>
        <v>JPY</v>
      </c>
      <c r="AI52" s="7"/>
      <c r="AJ52" s="7" t="e">
        <f>VLOOKUP(AD52,TR_Reports!$AZ$2:$AZ$46,1,FALSE)</f>
        <v>#N/A</v>
      </c>
    </row>
    <row r="53" spans="1:36">
      <c r="A53" s="7">
        <v>2.00825084246019E+18</v>
      </c>
      <c r="B53" s="7" t="s">
        <v>310</v>
      </c>
      <c r="C53" s="3">
        <v>200825219004397</v>
      </c>
      <c r="D53" s="7" t="s">
        <v>527</v>
      </c>
      <c r="E53" s="7" t="s">
        <v>528</v>
      </c>
      <c r="F53" s="7" t="s">
        <v>529</v>
      </c>
      <c r="G53" s="7">
        <v>-70</v>
      </c>
      <c r="H53" s="7" t="s">
        <v>314</v>
      </c>
      <c r="I53" s="7" t="s">
        <v>242</v>
      </c>
      <c r="J53" s="7"/>
      <c r="K53" s="7">
        <v>2136000</v>
      </c>
      <c r="L53" s="7"/>
      <c r="M53" s="7"/>
      <c r="N53" s="7"/>
      <c r="O53" s="7">
        <v>5507900000</v>
      </c>
      <c r="P53" s="7" t="s">
        <v>242</v>
      </c>
      <c r="Q53" s="7" t="s">
        <v>101</v>
      </c>
      <c r="R53" s="7"/>
      <c r="S53" s="7" t="s">
        <v>530</v>
      </c>
      <c r="T53" s="7"/>
      <c r="U53" s="7" t="s">
        <v>316</v>
      </c>
      <c r="V53" s="7"/>
      <c r="W53" s="7" t="s">
        <v>90</v>
      </c>
      <c r="X53" s="7"/>
      <c r="Y53" s="7" t="s">
        <v>90</v>
      </c>
      <c r="Z53" s="7" t="s">
        <v>317</v>
      </c>
      <c r="AA53" s="7"/>
      <c r="AB53" s="7"/>
      <c r="AC53" s="8">
        <f t="shared" si="6"/>
        <v>44068</v>
      </c>
      <c r="AD53" s="7" t="str">
        <f t="shared" si="7"/>
        <v>EZHBQVVR5955</v>
      </c>
      <c r="AE53" s="7" t="str">
        <f t="shared" si="8"/>
        <v>07:24:55</v>
      </c>
      <c r="AF53" s="7">
        <f t="shared" si="9"/>
        <v>-70</v>
      </c>
      <c r="AG53" s="7">
        <f t="shared" si="10"/>
        <v>5507900000</v>
      </c>
      <c r="AH53" s="7" t="str">
        <f t="shared" si="11"/>
        <v>JPY</v>
      </c>
      <c r="AI53" s="7"/>
      <c r="AJ53" s="7" t="e">
        <f>VLOOKUP(AD53,TR_Reports!$AZ$2:$AZ$46,1,FALSE)</f>
        <v>#N/A</v>
      </c>
    </row>
    <row r="54" spans="1:36">
      <c r="A54" s="7">
        <v>2.0082716482204101E+18</v>
      </c>
      <c r="B54" s="7" t="s">
        <v>310</v>
      </c>
      <c r="C54" s="3">
        <v>200827219681852</v>
      </c>
      <c r="D54" s="7" t="s">
        <v>531</v>
      </c>
      <c r="E54" s="7" t="s">
        <v>532</v>
      </c>
      <c r="F54" s="7" t="s">
        <v>533</v>
      </c>
      <c r="G54" s="7">
        <v>-15</v>
      </c>
      <c r="H54" s="7" t="s">
        <v>314</v>
      </c>
      <c r="I54" s="7" t="s">
        <v>140</v>
      </c>
      <c r="J54" s="7"/>
      <c r="K54" s="7">
        <v>65055888</v>
      </c>
      <c r="L54" s="7"/>
      <c r="M54" s="7"/>
      <c r="N54" s="7"/>
      <c r="O54" s="7">
        <v>65055888</v>
      </c>
      <c r="P54" s="7" t="s">
        <v>140</v>
      </c>
      <c r="Q54" s="7" t="s">
        <v>101</v>
      </c>
      <c r="R54" s="7"/>
      <c r="S54" s="7" t="s">
        <v>534</v>
      </c>
      <c r="T54" s="7"/>
      <c r="U54" s="7" t="s">
        <v>316</v>
      </c>
      <c r="V54" s="7"/>
      <c r="W54" s="7" t="s">
        <v>90</v>
      </c>
      <c r="X54" s="7"/>
      <c r="Y54" s="7" t="s">
        <v>90</v>
      </c>
      <c r="Z54" s="7" t="s">
        <v>317</v>
      </c>
      <c r="AA54" s="7"/>
      <c r="AB54" s="7"/>
      <c r="AC54" s="8">
        <f t="shared" si="6"/>
        <v>44070</v>
      </c>
      <c r="AD54" s="7" t="str">
        <f t="shared" si="7"/>
        <v>EZMTQS1KR159</v>
      </c>
      <c r="AE54" s="7" t="str">
        <f t="shared" si="8"/>
        <v>15:29:01</v>
      </c>
      <c r="AF54" s="7">
        <f t="shared" si="9"/>
        <v>-15</v>
      </c>
      <c r="AG54" s="7">
        <f t="shared" si="10"/>
        <v>65055888</v>
      </c>
      <c r="AH54" s="7" t="str">
        <f t="shared" si="11"/>
        <v>EUR</v>
      </c>
      <c r="AI54" s="7"/>
      <c r="AJ54" s="7" t="e">
        <f>VLOOKUP(AD54,TR_Reports!$AZ$2:$AZ$46,1,FALSE)</f>
        <v>#N/A</v>
      </c>
    </row>
    <row r="55" spans="1:36">
      <c r="A55" s="7">
        <v>2.0090117073102899E+18</v>
      </c>
      <c r="B55" s="7" t="s">
        <v>318</v>
      </c>
      <c r="C55" s="3">
        <v>200901220529648</v>
      </c>
      <c r="D55" s="7" t="s">
        <v>535</v>
      </c>
      <c r="E55" s="7" t="s">
        <v>536</v>
      </c>
      <c r="F55" s="7" t="s">
        <v>537</v>
      </c>
      <c r="G55" s="7">
        <v>-480</v>
      </c>
      <c r="H55" s="7" t="s">
        <v>314</v>
      </c>
      <c r="I55" s="7" t="s">
        <v>112</v>
      </c>
      <c r="J55" s="7"/>
      <c r="K55" s="7">
        <v>1</v>
      </c>
      <c r="L55" s="7"/>
      <c r="M55" s="7"/>
      <c r="N55" s="7"/>
      <c r="O55" s="7">
        <v>4005000</v>
      </c>
      <c r="P55" s="7" t="s">
        <v>112</v>
      </c>
      <c r="Q55" s="7" t="s">
        <v>101</v>
      </c>
      <c r="R55" s="7" t="s">
        <v>358</v>
      </c>
      <c r="S55" s="7" t="s">
        <v>538</v>
      </c>
      <c r="T55" s="7">
        <v>2.00901163926029E+18</v>
      </c>
      <c r="U55" s="7" t="s">
        <v>316</v>
      </c>
      <c r="V55" s="7"/>
      <c r="W55" s="7" t="s">
        <v>125</v>
      </c>
      <c r="X55" s="7"/>
      <c r="Y55" s="7" t="s">
        <v>90</v>
      </c>
      <c r="Z55" s="7" t="s">
        <v>317</v>
      </c>
      <c r="AA55" s="7"/>
      <c r="AB55" s="7"/>
      <c r="AC55" s="8">
        <f t="shared" si="6"/>
        <v>44075</v>
      </c>
      <c r="AD55" s="7" t="str">
        <f t="shared" si="7"/>
        <v>EZXK6SHXTB12</v>
      </c>
      <c r="AE55" s="7" t="str">
        <f t="shared" si="8"/>
        <v>14:20:00</v>
      </c>
      <c r="AF55" s="7">
        <f t="shared" si="9"/>
        <v>-480</v>
      </c>
      <c r="AG55" s="7">
        <f t="shared" si="10"/>
        <v>4005000</v>
      </c>
      <c r="AH55" s="7" t="str">
        <f t="shared" si="11"/>
        <v>SEK</v>
      </c>
      <c r="AI55" s="7"/>
      <c r="AJ55" s="7" t="e">
        <f>VLOOKUP(AD55,TR_Reports!$AZ$2:$AZ$46,1,FALSE)</f>
        <v>#N/A</v>
      </c>
    </row>
    <row r="56" spans="1:36">
      <c r="A56" s="7">
        <v>2.00903104357041E+18</v>
      </c>
      <c r="B56" s="7" t="s">
        <v>318</v>
      </c>
      <c r="C56" s="3">
        <v>200903221006836</v>
      </c>
      <c r="D56" s="7" t="s">
        <v>539</v>
      </c>
      <c r="E56" s="7" t="s">
        <v>540</v>
      </c>
      <c r="F56" s="7" t="s">
        <v>541</v>
      </c>
      <c r="G56" s="7">
        <v>-95</v>
      </c>
      <c r="H56" s="7" t="s">
        <v>314</v>
      </c>
      <c r="I56" s="7" t="s">
        <v>242</v>
      </c>
      <c r="J56" s="7"/>
      <c r="K56" s="7">
        <v>15994100000</v>
      </c>
      <c r="L56" s="7"/>
      <c r="M56" s="7"/>
      <c r="N56" s="7"/>
      <c r="O56" s="7">
        <v>1599410000</v>
      </c>
      <c r="P56" s="7" t="s">
        <v>242</v>
      </c>
      <c r="Q56" s="7" t="s">
        <v>101</v>
      </c>
      <c r="R56" s="7" t="s">
        <v>358</v>
      </c>
      <c r="S56" s="7" t="s">
        <v>542</v>
      </c>
      <c r="T56" s="7">
        <v>2.00903103255041E+18</v>
      </c>
      <c r="U56" s="7" t="s">
        <v>316</v>
      </c>
      <c r="V56" s="7"/>
      <c r="W56" s="7" t="s">
        <v>90</v>
      </c>
      <c r="X56" s="7"/>
      <c r="Y56" s="7" t="s">
        <v>90</v>
      </c>
      <c r="Z56" s="7" t="s">
        <v>317</v>
      </c>
      <c r="AA56" s="7"/>
      <c r="AB56" s="7"/>
      <c r="AC56" s="8">
        <f t="shared" si="6"/>
        <v>44077</v>
      </c>
      <c r="AD56" s="7" t="str">
        <f t="shared" si="7"/>
        <v>EZP5X197L1R3</v>
      </c>
      <c r="AE56" s="7" t="str">
        <f t="shared" si="8"/>
        <v>08:47:06</v>
      </c>
      <c r="AF56" s="7">
        <f t="shared" si="9"/>
        <v>-95</v>
      </c>
      <c r="AG56" s="7">
        <f t="shared" si="10"/>
        <v>1599410000</v>
      </c>
      <c r="AH56" s="7" t="str">
        <f t="shared" si="11"/>
        <v>JPY</v>
      </c>
      <c r="AI56" s="7"/>
      <c r="AJ56" s="7" t="e">
        <f>VLOOKUP(AD56,TR_Reports!$AZ$2:$AZ$46,1,FALSE)</f>
        <v>#N/A</v>
      </c>
    </row>
    <row r="57" spans="1:36">
      <c r="A57" s="7">
        <v>2.00907133110019E+18</v>
      </c>
      <c r="B57" s="7" t="s">
        <v>310</v>
      </c>
      <c r="C57" s="3">
        <v>200907221618147</v>
      </c>
      <c r="D57" s="7" t="s">
        <v>543</v>
      </c>
      <c r="E57" s="7" t="s">
        <v>544</v>
      </c>
      <c r="F57" s="7" t="s">
        <v>545</v>
      </c>
      <c r="G57" s="7">
        <v>-15</v>
      </c>
      <c r="H57" s="7" t="s">
        <v>314</v>
      </c>
      <c r="I57" s="7" t="s">
        <v>128</v>
      </c>
      <c r="J57" s="7"/>
      <c r="K57" s="7">
        <v>75265270.099999994</v>
      </c>
      <c r="L57" s="7"/>
      <c r="M57" s="7"/>
      <c r="N57" s="7"/>
      <c r="O57" s="7">
        <v>75265270.099999994</v>
      </c>
      <c r="P57" s="7" t="s">
        <v>128</v>
      </c>
      <c r="Q57" s="7" t="s">
        <v>101</v>
      </c>
      <c r="R57" s="7"/>
      <c r="S57" s="7" t="s">
        <v>546</v>
      </c>
      <c r="T57" s="7"/>
      <c r="U57" s="7" t="s">
        <v>316</v>
      </c>
      <c r="V57" s="7"/>
      <c r="W57" s="7" t="s">
        <v>90</v>
      </c>
      <c r="X57" s="7"/>
      <c r="Y57" s="7" t="s">
        <v>90</v>
      </c>
      <c r="Z57" s="7" t="s">
        <v>317</v>
      </c>
      <c r="AA57" s="7"/>
      <c r="AB57" s="7"/>
      <c r="AC57" s="8">
        <f t="shared" si="6"/>
        <v>44081</v>
      </c>
      <c r="AD57" s="7" t="str">
        <f t="shared" si="7"/>
        <v>EZ5GNYJMHDT9</v>
      </c>
      <c r="AE57" s="7" t="str">
        <f t="shared" si="8"/>
        <v>12:15:03</v>
      </c>
      <c r="AF57" s="7">
        <f t="shared" si="9"/>
        <v>-15</v>
      </c>
      <c r="AG57" s="7">
        <f t="shared" si="10"/>
        <v>75265270.099999994</v>
      </c>
      <c r="AH57" s="7" t="str">
        <f t="shared" si="11"/>
        <v>CHF</v>
      </c>
      <c r="AI57" s="7"/>
      <c r="AJ57" s="7" t="e">
        <f>VLOOKUP(AD57,TR_Reports!$AZ$2:$AZ$46,1,FALSE)</f>
        <v>#N/A</v>
      </c>
    </row>
    <row r="58" spans="1:36">
      <c r="A58" s="7">
        <v>2.00907134422046E+18</v>
      </c>
      <c r="B58" s="7" t="s">
        <v>310</v>
      </c>
      <c r="C58" s="3">
        <v>200907221619128</v>
      </c>
      <c r="D58" s="7" t="s">
        <v>547</v>
      </c>
      <c r="E58" s="7" t="s">
        <v>548</v>
      </c>
      <c r="F58" s="7" t="s">
        <v>549</v>
      </c>
      <c r="G58" s="7">
        <v>-15</v>
      </c>
      <c r="H58" s="7" t="s">
        <v>314</v>
      </c>
      <c r="I58" s="7" t="s">
        <v>128</v>
      </c>
      <c r="J58" s="7"/>
      <c r="K58" s="7">
        <v>12677990</v>
      </c>
      <c r="L58" s="7"/>
      <c r="M58" s="7"/>
      <c r="N58" s="7"/>
      <c r="O58" s="7">
        <v>12677990</v>
      </c>
      <c r="P58" s="7" t="s">
        <v>128</v>
      </c>
      <c r="Q58" s="7" t="s">
        <v>101</v>
      </c>
      <c r="R58" s="7"/>
      <c r="S58" s="7" t="s">
        <v>550</v>
      </c>
      <c r="T58" s="7"/>
      <c r="U58" s="7" t="s">
        <v>316</v>
      </c>
      <c r="V58" s="7"/>
      <c r="W58" s="7" t="s">
        <v>90</v>
      </c>
      <c r="X58" s="7"/>
      <c r="Y58" s="7" t="s">
        <v>90</v>
      </c>
      <c r="Z58" s="7" t="s">
        <v>317</v>
      </c>
      <c r="AA58" s="7"/>
      <c r="AB58" s="7"/>
      <c r="AC58" s="8">
        <f t="shared" si="6"/>
        <v>44081</v>
      </c>
      <c r="AD58" s="7" t="str">
        <f t="shared" si="7"/>
        <v>EZF1QLDT8XF3</v>
      </c>
      <c r="AE58" s="7" t="str">
        <f t="shared" si="8"/>
        <v>12:37:00</v>
      </c>
      <c r="AF58" s="7">
        <f t="shared" si="9"/>
        <v>-15</v>
      </c>
      <c r="AG58" s="7">
        <f t="shared" si="10"/>
        <v>12677990</v>
      </c>
      <c r="AH58" s="7" t="str">
        <f t="shared" si="11"/>
        <v>CHF</v>
      </c>
      <c r="AI58" s="7"/>
      <c r="AJ58" s="7" t="e">
        <f>VLOOKUP(AD58,TR_Reports!$AZ$2:$AZ$46,1,FALSE)</f>
        <v>#N/A</v>
      </c>
    </row>
    <row r="59" spans="1:36">
      <c r="A59" s="7">
        <v>2.0090916423303401E+18</v>
      </c>
      <c r="B59" s="7" t="s">
        <v>310</v>
      </c>
      <c r="C59" s="3">
        <v>200909222329664</v>
      </c>
      <c r="D59" s="7" t="s">
        <v>551</v>
      </c>
      <c r="E59" s="7" t="s">
        <v>552</v>
      </c>
      <c r="F59" s="7" t="s">
        <v>553</v>
      </c>
      <c r="G59" s="7">
        <v>-15</v>
      </c>
      <c r="H59" s="7" t="s">
        <v>314</v>
      </c>
      <c r="I59" s="7" t="s">
        <v>140</v>
      </c>
      <c r="J59" s="7"/>
      <c r="K59" s="7">
        <v>31135458.559999999</v>
      </c>
      <c r="L59" s="7"/>
      <c r="M59" s="7"/>
      <c r="N59" s="7"/>
      <c r="O59" s="7">
        <v>31135458.559999999</v>
      </c>
      <c r="P59" s="7" t="s">
        <v>140</v>
      </c>
      <c r="Q59" s="7" t="s">
        <v>101</v>
      </c>
      <c r="R59" s="7"/>
      <c r="S59" s="7" t="s">
        <v>554</v>
      </c>
      <c r="T59" s="7"/>
      <c r="U59" s="7" t="s">
        <v>316</v>
      </c>
      <c r="V59" s="7"/>
      <c r="W59" s="7" t="s">
        <v>90</v>
      </c>
      <c r="X59" s="7"/>
      <c r="Y59" s="7" t="s">
        <v>90</v>
      </c>
      <c r="Z59" s="7" t="s">
        <v>317</v>
      </c>
      <c r="AA59" s="7"/>
      <c r="AB59" s="7"/>
      <c r="AC59" s="8">
        <f t="shared" si="6"/>
        <v>44083</v>
      </c>
      <c r="AD59" s="7" t="str">
        <f t="shared" si="7"/>
        <v>EZY1ZXPVGJ42</v>
      </c>
      <c r="AE59" s="7" t="str">
        <f t="shared" si="8"/>
        <v>15:28:37</v>
      </c>
      <c r="AF59" s="7">
        <f t="shared" si="9"/>
        <v>-15</v>
      </c>
      <c r="AG59" s="7">
        <f t="shared" si="10"/>
        <v>31135458.559999999</v>
      </c>
      <c r="AH59" s="7" t="str">
        <f t="shared" si="11"/>
        <v>EUR</v>
      </c>
      <c r="AI59" s="7"/>
      <c r="AJ59" s="7" t="e">
        <f>VLOOKUP(AD59,TR_Reports!$AZ$2:$AZ$46,1,FALSE)</f>
        <v>#N/A</v>
      </c>
    </row>
    <row r="60" spans="1:36">
      <c r="A60" s="7">
        <v>2.0091710551104599E+18</v>
      </c>
      <c r="B60" s="7" t="s">
        <v>310</v>
      </c>
      <c r="C60" s="3">
        <v>200917224028407</v>
      </c>
      <c r="D60" s="7" t="s">
        <v>555</v>
      </c>
      <c r="E60" s="7" t="s">
        <v>556</v>
      </c>
      <c r="F60" s="7" t="s">
        <v>557</v>
      </c>
      <c r="G60" s="7">
        <v>-15</v>
      </c>
      <c r="H60" s="7" t="s">
        <v>314</v>
      </c>
      <c r="I60" s="7" t="s">
        <v>140</v>
      </c>
      <c r="J60" s="7"/>
      <c r="K60" s="7">
        <v>105784523.88</v>
      </c>
      <c r="L60" s="7"/>
      <c r="M60" s="7"/>
      <c r="N60" s="7"/>
      <c r="O60" s="7">
        <v>105784523.88</v>
      </c>
      <c r="P60" s="7" t="s">
        <v>140</v>
      </c>
      <c r="Q60" s="7" t="s">
        <v>101</v>
      </c>
      <c r="R60" s="7"/>
      <c r="S60" s="7" t="s">
        <v>558</v>
      </c>
      <c r="T60" s="7"/>
      <c r="U60" s="7" t="s">
        <v>316</v>
      </c>
      <c r="V60" s="7"/>
      <c r="W60" s="7" t="s">
        <v>90</v>
      </c>
      <c r="X60" s="7"/>
      <c r="Y60" s="7" t="s">
        <v>90</v>
      </c>
      <c r="Z60" s="7" t="s">
        <v>317</v>
      </c>
      <c r="AA60" s="7"/>
      <c r="AB60" s="7"/>
      <c r="AC60" s="8">
        <f t="shared" si="6"/>
        <v>44091</v>
      </c>
      <c r="AD60" s="7" t="str">
        <f t="shared" si="7"/>
        <v>EZ0X6LW0PSH7</v>
      </c>
      <c r="AE60" s="7" t="str">
        <f t="shared" si="8"/>
        <v>09:45:00</v>
      </c>
      <c r="AF60" s="7">
        <f t="shared" si="9"/>
        <v>-15</v>
      </c>
      <c r="AG60" s="7">
        <f t="shared" si="10"/>
        <v>105784523.88</v>
      </c>
      <c r="AH60" s="7" t="str">
        <f t="shared" si="11"/>
        <v>EUR</v>
      </c>
      <c r="AI60" s="7"/>
      <c r="AJ60" s="7" t="e">
        <f>VLOOKUP(AD60,TR_Reports!$AZ$2:$AZ$46,1,FALSE)</f>
        <v>#N/A</v>
      </c>
    </row>
    <row r="61" spans="1:36">
      <c r="A61" s="7">
        <v>2.0091712320203599E+18</v>
      </c>
      <c r="B61" s="7" t="s">
        <v>310</v>
      </c>
      <c r="C61" s="3">
        <v>200917224044271</v>
      </c>
      <c r="D61" s="7" t="s">
        <v>559</v>
      </c>
      <c r="E61" s="7" t="s">
        <v>560</v>
      </c>
      <c r="F61" s="7" t="s">
        <v>561</v>
      </c>
      <c r="G61" s="7">
        <v>-15</v>
      </c>
      <c r="H61" s="7" t="s">
        <v>314</v>
      </c>
      <c r="I61" s="7" t="s">
        <v>140</v>
      </c>
      <c r="J61" s="7"/>
      <c r="K61" s="7">
        <v>112399121.73999999</v>
      </c>
      <c r="L61" s="7"/>
      <c r="M61" s="7"/>
      <c r="N61" s="7"/>
      <c r="O61" s="7">
        <v>112399121.73999999</v>
      </c>
      <c r="P61" s="7" t="s">
        <v>140</v>
      </c>
      <c r="Q61" s="7" t="s">
        <v>101</v>
      </c>
      <c r="R61" s="7"/>
      <c r="S61" s="7" t="s">
        <v>562</v>
      </c>
      <c r="T61" s="7"/>
      <c r="U61" s="7" t="s">
        <v>316</v>
      </c>
      <c r="V61" s="7"/>
      <c r="W61" s="7" t="s">
        <v>90</v>
      </c>
      <c r="X61" s="7"/>
      <c r="Y61" s="7" t="s">
        <v>90</v>
      </c>
      <c r="Z61" s="7" t="s">
        <v>317</v>
      </c>
      <c r="AA61" s="7"/>
      <c r="AB61" s="7"/>
      <c r="AC61" s="8">
        <f t="shared" si="6"/>
        <v>44091</v>
      </c>
      <c r="AD61" s="7" t="str">
        <f t="shared" si="7"/>
        <v>EZ4L41DL4NL9</v>
      </c>
      <c r="AE61" s="7" t="str">
        <f t="shared" si="8"/>
        <v>11:22:00</v>
      </c>
      <c r="AF61" s="7">
        <f t="shared" si="9"/>
        <v>-15</v>
      </c>
      <c r="AG61" s="7">
        <f t="shared" si="10"/>
        <v>112399121.73999999</v>
      </c>
      <c r="AH61" s="7" t="str">
        <f t="shared" si="11"/>
        <v>EUR</v>
      </c>
      <c r="AI61" s="7"/>
      <c r="AJ61" s="7" t="e">
        <f>VLOOKUP(AD61,TR_Reports!$AZ$2:$AZ$46,1,FALSE)</f>
        <v>#N/A</v>
      </c>
    </row>
    <row r="62" spans="1:36">
      <c r="A62" s="7">
        <v>2.0092811223602501E+18</v>
      </c>
      <c r="B62" s="7" t="s">
        <v>318</v>
      </c>
      <c r="C62" s="3">
        <v>200928226449755</v>
      </c>
      <c r="D62" s="7" t="s">
        <v>563</v>
      </c>
      <c r="E62" s="7" t="s">
        <v>564</v>
      </c>
      <c r="F62" s="7" t="s">
        <v>565</v>
      </c>
      <c r="G62" s="7">
        <v>-15</v>
      </c>
      <c r="H62" s="7" t="s">
        <v>314</v>
      </c>
      <c r="I62" s="7" t="s">
        <v>140</v>
      </c>
      <c r="J62" s="7"/>
      <c r="K62" s="7">
        <v>47835854.649999999</v>
      </c>
      <c r="L62" s="7"/>
      <c r="M62" s="7"/>
      <c r="N62" s="7"/>
      <c r="O62" s="7">
        <v>47835854.649999999</v>
      </c>
      <c r="P62" s="7" t="s">
        <v>140</v>
      </c>
      <c r="Q62" s="7" t="s">
        <v>101</v>
      </c>
      <c r="R62" s="7" t="s">
        <v>358</v>
      </c>
      <c r="S62" s="7" t="s">
        <v>566</v>
      </c>
      <c r="T62" s="7">
        <v>2.0092811213402501E+18</v>
      </c>
      <c r="U62" s="7" t="s">
        <v>316</v>
      </c>
      <c r="V62" s="7"/>
      <c r="W62" s="7" t="s">
        <v>90</v>
      </c>
      <c r="X62" s="7"/>
      <c r="Y62" s="7" t="s">
        <v>90</v>
      </c>
      <c r="Z62" s="7" t="s">
        <v>317</v>
      </c>
      <c r="AA62" s="7"/>
      <c r="AB62" s="7"/>
      <c r="AC62" s="8">
        <f t="shared" si="6"/>
        <v>44102</v>
      </c>
      <c r="AD62" s="7" t="str">
        <f t="shared" si="7"/>
        <v>EZLP568G1F03</v>
      </c>
      <c r="AE62" s="7" t="str">
        <f t="shared" si="8"/>
        <v>10:10:05</v>
      </c>
      <c r="AF62" s="7">
        <f t="shared" si="9"/>
        <v>-15</v>
      </c>
      <c r="AG62" s="7">
        <f t="shared" si="10"/>
        <v>47835854.649999999</v>
      </c>
      <c r="AH62" s="7" t="str">
        <f t="shared" si="11"/>
        <v>EUR</v>
      </c>
      <c r="AI62" s="7"/>
      <c r="AJ62" s="7" t="e">
        <f>VLOOKUP(AD62,TR_Reports!$AZ$2:$AZ$46,1,FALSE)</f>
        <v>#N/A</v>
      </c>
    </row>
    <row r="63" spans="1:36">
      <c r="A63" s="7">
        <v>2.0100211102902799E+18</v>
      </c>
      <c r="B63" s="7" t="s">
        <v>310</v>
      </c>
      <c r="C63" s="3">
        <v>201002227730283</v>
      </c>
      <c r="D63" s="7" t="s">
        <v>567</v>
      </c>
      <c r="E63" s="7" t="s">
        <v>104</v>
      </c>
      <c r="F63" s="7" t="s">
        <v>568</v>
      </c>
      <c r="G63" s="7">
        <v>157.5</v>
      </c>
      <c r="H63" s="7" t="s">
        <v>569</v>
      </c>
      <c r="I63" s="7" t="s">
        <v>99</v>
      </c>
      <c r="J63" s="7"/>
      <c r="K63" s="7">
        <v>4000000</v>
      </c>
      <c r="L63" s="7"/>
      <c r="M63" s="7"/>
      <c r="N63" s="7"/>
      <c r="O63" s="7">
        <v>630000000</v>
      </c>
      <c r="P63" s="7" t="s">
        <v>99</v>
      </c>
      <c r="Q63" s="7" t="s">
        <v>101</v>
      </c>
      <c r="R63" s="7"/>
      <c r="S63" s="7" t="s">
        <v>570</v>
      </c>
      <c r="T63" s="7"/>
      <c r="U63" s="7" t="s">
        <v>324</v>
      </c>
      <c r="V63" s="7"/>
      <c r="W63" s="7" t="s">
        <v>90</v>
      </c>
      <c r="X63" s="7"/>
      <c r="Y63" s="7" t="s">
        <v>90</v>
      </c>
      <c r="Z63" s="7" t="s">
        <v>317</v>
      </c>
      <c r="AA63" s="7" t="s">
        <v>360</v>
      </c>
      <c r="AB63" s="7"/>
      <c r="AC63" s="8">
        <f t="shared" si="6"/>
        <v>44106</v>
      </c>
      <c r="AD63" s="7" t="str">
        <f t="shared" si="7"/>
        <v>EZKL98Q3X0X9</v>
      </c>
      <c r="AE63" s="7" t="str">
        <f t="shared" si="8"/>
        <v>09:53:55</v>
      </c>
      <c r="AF63" s="7">
        <f t="shared" si="9"/>
        <v>157.5</v>
      </c>
      <c r="AG63" s="7">
        <f t="shared" si="10"/>
        <v>630000000</v>
      </c>
      <c r="AH63" s="7" t="str">
        <f t="shared" si="11"/>
        <v>NOK</v>
      </c>
      <c r="AI63" s="7"/>
      <c r="AJ63" s="7" t="str">
        <f>VLOOKUP(AD63,TR_Reports!$AZ$2:$AZ$46,1,FALSE)</f>
        <v>EZKL98Q3X0X9</v>
      </c>
    </row>
    <row r="64" spans="1:36">
      <c r="A64" s="7">
        <v>2.01005095534033E+18</v>
      </c>
      <c r="B64" s="7" t="s">
        <v>310</v>
      </c>
      <c r="C64" s="3">
        <v>201005228035977</v>
      </c>
      <c r="D64" s="7" t="s">
        <v>571</v>
      </c>
      <c r="E64" s="7" t="s">
        <v>113</v>
      </c>
      <c r="F64" s="7" t="s">
        <v>572</v>
      </c>
      <c r="G64" s="7">
        <v>86.7</v>
      </c>
      <c r="H64" s="7" t="s">
        <v>569</v>
      </c>
      <c r="I64" s="7" t="s">
        <v>112</v>
      </c>
      <c r="J64" s="7"/>
      <c r="K64" s="7">
        <v>2180000</v>
      </c>
      <c r="L64" s="7"/>
      <c r="M64" s="7"/>
      <c r="N64" s="7"/>
      <c r="O64" s="7">
        <v>189006000</v>
      </c>
      <c r="P64" s="7" t="s">
        <v>112</v>
      </c>
      <c r="Q64" s="7" t="s">
        <v>101</v>
      </c>
      <c r="R64" s="7"/>
      <c r="S64" s="7" t="s">
        <v>573</v>
      </c>
      <c r="T64" s="7"/>
      <c r="U64" s="7" t="s">
        <v>316</v>
      </c>
      <c r="V64" s="7"/>
      <c r="W64" s="7" t="s">
        <v>90</v>
      </c>
      <c r="X64" s="7"/>
      <c r="Y64" s="7" t="s">
        <v>90</v>
      </c>
      <c r="Z64" s="7" t="s">
        <v>317</v>
      </c>
      <c r="AA64" s="7"/>
      <c r="AB64" s="7"/>
      <c r="AC64" s="8">
        <f t="shared" si="6"/>
        <v>44109</v>
      </c>
      <c r="AD64" s="7" t="str">
        <f t="shared" si="7"/>
        <v>EZLT5NWV8430</v>
      </c>
      <c r="AE64" s="7" t="str">
        <f t="shared" si="8"/>
        <v>08:45:13</v>
      </c>
      <c r="AF64" s="7">
        <f t="shared" si="9"/>
        <v>86.7</v>
      </c>
      <c r="AG64" s="7">
        <f t="shared" si="10"/>
        <v>189006000</v>
      </c>
      <c r="AH64" s="7" t="str">
        <f t="shared" si="11"/>
        <v>SEK</v>
      </c>
      <c r="AI64" s="7"/>
      <c r="AJ64" s="7" t="str">
        <f>VLOOKUP(AD64,TR_Reports!$AZ$2:$AZ$46,1,FALSE)</f>
        <v>EZLT5NWV8430</v>
      </c>
    </row>
    <row r="65" spans="1:36">
      <c r="A65" s="7">
        <v>2.01005162138014E+18</v>
      </c>
      <c r="B65" s="7" t="s">
        <v>310</v>
      </c>
      <c r="C65" s="3">
        <v>201005228137453</v>
      </c>
      <c r="D65" s="7" t="s">
        <v>574</v>
      </c>
      <c r="E65" s="7" t="s">
        <v>119</v>
      </c>
      <c r="F65" s="7" t="s">
        <v>575</v>
      </c>
      <c r="G65" s="7">
        <v>159.6</v>
      </c>
      <c r="H65" s="7" t="s">
        <v>569</v>
      </c>
      <c r="I65" s="7" t="s">
        <v>99</v>
      </c>
      <c r="J65" s="7"/>
      <c r="K65" s="7">
        <v>2500000</v>
      </c>
      <c r="L65" s="7"/>
      <c r="M65" s="7"/>
      <c r="N65" s="7"/>
      <c r="O65" s="7">
        <v>399000000</v>
      </c>
      <c r="P65" s="7" t="s">
        <v>99</v>
      </c>
      <c r="Q65" s="7" t="s">
        <v>101</v>
      </c>
      <c r="R65" s="7"/>
      <c r="S65" s="7" t="s">
        <v>576</v>
      </c>
      <c r="T65" s="7"/>
      <c r="U65" s="7" t="s">
        <v>316</v>
      </c>
      <c r="V65" s="7"/>
      <c r="W65" s="7" t="s">
        <v>90</v>
      </c>
      <c r="X65" s="7"/>
      <c r="Y65" s="7" t="s">
        <v>90</v>
      </c>
      <c r="Z65" s="7" t="s">
        <v>317</v>
      </c>
      <c r="AA65" s="7"/>
      <c r="AB65" s="7"/>
      <c r="AC65" s="8">
        <f t="shared" si="6"/>
        <v>44109</v>
      </c>
      <c r="AD65" s="7" t="str">
        <f t="shared" si="7"/>
        <v>EZ5B8J60CHJ5</v>
      </c>
      <c r="AE65" s="7" t="str">
        <f t="shared" si="8"/>
        <v>15:00:15</v>
      </c>
      <c r="AF65" s="7">
        <f t="shared" si="9"/>
        <v>159.6</v>
      </c>
      <c r="AG65" s="7">
        <f t="shared" si="10"/>
        <v>399000000</v>
      </c>
      <c r="AH65" s="7" t="str">
        <f t="shared" si="11"/>
        <v>NOK</v>
      </c>
      <c r="AI65" s="7"/>
      <c r="AJ65" s="7" t="str">
        <f>VLOOKUP(AD65,TR_Reports!$AZ$2:$AZ$46,1,FALSE)</f>
        <v>EZ5B8J60CHJ5</v>
      </c>
    </row>
    <row r="66" spans="1:36">
      <c r="A66" s="7">
        <v>2.01005163402014E+18</v>
      </c>
      <c r="B66" s="7" t="s">
        <v>310</v>
      </c>
      <c r="C66" s="3">
        <v>201005228145418</v>
      </c>
      <c r="D66" s="7" t="s">
        <v>577</v>
      </c>
      <c r="E66" s="7" t="s">
        <v>119</v>
      </c>
      <c r="F66" s="7" t="s">
        <v>578</v>
      </c>
      <c r="G66" s="7">
        <v>159.6</v>
      </c>
      <c r="H66" s="7" t="s">
        <v>569</v>
      </c>
      <c r="I66" s="7" t="s">
        <v>99</v>
      </c>
      <c r="J66" s="7"/>
      <c r="K66" s="7">
        <v>2500000</v>
      </c>
      <c r="L66" s="7"/>
      <c r="M66" s="7"/>
      <c r="N66" s="7"/>
      <c r="O66" s="7">
        <v>399000000</v>
      </c>
      <c r="P66" s="7" t="s">
        <v>99</v>
      </c>
      <c r="Q66" s="7" t="s">
        <v>101</v>
      </c>
      <c r="R66" s="7"/>
      <c r="S66" s="7" t="s">
        <v>579</v>
      </c>
      <c r="T66" s="7"/>
      <c r="U66" s="7" t="s">
        <v>316</v>
      </c>
      <c r="V66" s="7"/>
      <c r="W66" s="7" t="s">
        <v>90</v>
      </c>
      <c r="X66" s="7"/>
      <c r="Y66" s="7" t="s">
        <v>90</v>
      </c>
      <c r="Z66" s="7" t="s">
        <v>317</v>
      </c>
      <c r="AA66" s="7"/>
      <c r="AB66" s="7"/>
      <c r="AC66" s="8">
        <f t="shared" ref="AC66:AC94" si="12">DATEVALUE(LEFT(F66,10))</f>
        <v>44109</v>
      </c>
      <c r="AD66" s="7" t="str">
        <f t="shared" ref="AD66:AD94" si="13">E66</f>
        <v>EZ5B8J60CHJ5</v>
      </c>
      <c r="AE66" s="7" t="str">
        <f t="shared" ref="AE66:AE94" si="14">SUBSTITUTE(RIGHT(F66,9),"Z","")</f>
        <v>15:21:37</v>
      </c>
      <c r="AF66" s="7">
        <f t="shared" ref="AF66:AF94" si="15">G66</f>
        <v>159.6</v>
      </c>
      <c r="AG66" s="7">
        <f t="shared" ref="AG66:AG94" si="16">O66</f>
        <v>399000000</v>
      </c>
      <c r="AH66" s="7" t="str">
        <f t="shared" ref="AH66:AH94" si="17">P66</f>
        <v>NOK</v>
      </c>
      <c r="AI66" s="7"/>
      <c r="AJ66" s="7" t="str">
        <f>VLOOKUP(AD66,TR_Reports!$AZ$2:$AZ$46,1,FALSE)</f>
        <v>EZ5B8J60CHJ5</v>
      </c>
    </row>
    <row r="67" spans="1:36">
      <c r="A67" s="7">
        <v>2.01007115049039E+18</v>
      </c>
      <c r="B67" s="7" t="s">
        <v>310</v>
      </c>
      <c r="C67" s="3">
        <v>201007228721505</v>
      </c>
      <c r="D67" s="7" t="s">
        <v>580</v>
      </c>
      <c r="E67" s="7" t="s">
        <v>130</v>
      </c>
      <c r="F67" s="7" t="s">
        <v>581</v>
      </c>
      <c r="G67" s="7">
        <v>-15</v>
      </c>
      <c r="H67" s="7" t="s">
        <v>314</v>
      </c>
      <c r="I67" s="7" t="s">
        <v>128</v>
      </c>
      <c r="J67" s="7"/>
      <c r="K67" s="7">
        <v>170918545.28</v>
      </c>
      <c r="L67" s="7"/>
      <c r="M67" s="7"/>
      <c r="N67" s="7"/>
      <c r="O67" s="7">
        <v>170918545.28</v>
      </c>
      <c r="P67" s="7" t="s">
        <v>128</v>
      </c>
      <c r="Q67" s="7" t="s">
        <v>101</v>
      </c>
      <c r="R67" s="7"/>
      <c r="S67" s="7" t="s">
        <v>582</v>
      </c>
      <c r="T67" s="7"/>
      <c r="U67" s="7" t="s">
        <v>316</v>
      </c>
      <c r="V67" s="7"/>
      <c r="W67" s="7" t="s">
        <v>90</v>
      </c>
      <c r="X67" s="7"/>
      <c r="Y67" s="7" t="s">
        <v>90</v>
      </c>
      <c r="Z67" s="7" t="s">
        <v>317</v>
      </c>
      <c r="AA67" s="7"/>
      <c r="AB67" s="7"/>
      <c r="AC67" s="8">
        <f t="shared" si="12"/>
        <v>44111</v>
      </c>
      <c r="AD67" s="7" t="str">
        <f t="shared" si="13"/>
        <v>EZBMDW1MLCZ0</v>
      </c>
      <c r="AE67" s="7" t="str">
        <f t="shared" si="14"/>
        <v>10:37:00</v>
      </c>
      <c r="AF67" s="7">
        <f t="shared" si="15"/>
        <v>-15</v>
      </c>
      <c r="AG67" s="7">
        <f t="shared" si="16"/>
        <v>170918545.28</v>
      </c>
      <c r="AH67" s="7" t="str">
        <f t="shared" si="17"/>
        <v>CHF</v>
      </c>
      <c r="AI67" s="7"/>
      <c r="AJ67" s="7" t="str">
        <f>VLOOKUP(AD67,TR_Reports!$AZ$2:$AZ$46,1,FALSE)</f>
        <v>EZBMDW1MLCZ0</v>
      </c>
    </row>
    <row r="68" spans="1:36">
      <c r="A68" s="7">
        <v>2.01007124231039E+18</v>
      </c>
      <c r="B68" s="7" t="s">
        <v>310</v>
      </c>
      <c r="C68" s="3">
        <v>201007228734677</v>
      </c>
      <c r="D68" s="7" t="s">
        <v>583</v>
      </c>
      <c r="E68" s="7" t="s">
        <v>135</v>
      </c>
      <c r="F68" s="7" t="s">
        <v>584</v>
      </c>
      <c r="G68" s="7">
        <v>-15</v>
      </c>
      <c r="H68" s="7" t="s">
        <v>314</v>
      </c>
      <c r="I68" s="7" t="s">
        <v>128</v>
      </c>
      <c r="J68" s="7"/>
      <c r="K68" s="7">
        <v>63338137.799999997</v>
      </c>
      <c r="L68" s="7"/>
      <c r="M68" s="7"/>
      <c r="N68" s="7"/>
      <c r="O68" s="7">
        <v>63338137.799999997</v>
      </c>
      <c r="P68" s="7" t="s">
        <v>128</v>
      </c>
      <c r="Q68" s="7" t="s">
        <v>101</v>
      </c>
      <c r="R68" s="7"/>
      <c r="S68" s="7" t="s">
        <v>585</v>
      </c>
      <c r="T68" s="7"/>
      <c r="U68" s="7" t="s">
        <v>316</v>
      </c>
      <c r="V68" s="7"/>
      <c r="W68" s="7" t="s">
        <v>90</v>
      </c>
      <c r="X68" s="7"/>
      <c r="Y68" s="7" t="s">
        <v>90</v>
      </c>
      <c r="Z68" s="7" t="s">
        <v>317</v>
      </c>
      <c r="AA68" s="7"/>
      <c r="AB68" s="7"/>
      <c r="AC68" s="8">
        <f t="shared" si="12"/>
        <v>44111</v>
      </c>
      <c r="AD68" s="7" t="str">
        <f t="shared" si="13"/>
        <v>EZN9LSCFW406</v>
      </c>
      <c r="AE68" s="7" t="str">
        <f t="shared" si="14"/>
        <v>11:27:02</v>
      </c>
      <c r="AF68" s="7">
        <f t="shared" si="15"/>
        <v>-15</v>
      </c>
      <c r="AG68" s="7">
        <f t="shared" si="16"/>
        <v>63338137.799999997</v>
      </c>
      <c r="AH68" s="7" t="str">
        <f t="shared" si="17"/>
        <v>CHF</v>
      </c>
      <c r="AI68" s="7"/>
      <c r="AJ68" s="7" t="str">
        <f>VLOOKUP(AD68,TR_Reports!$AZ$2:$AZ$46,1,FALSE)</f>
        <v>EZN9LSCFW406</v>
      </c>
    </row>
    <row r="69" spans="1:36">
      <c r="A69" s="7">
        <v>2.0100913322904901E+18</v>
      </c>
      <c r="B69" s="7" t="s">
        <v>310</v>
      </c>
      <c r="C69" s="3">
        <v>201009229545122</v>
      </c>
      <c r="D69" s="7" t="s">
        <v>586</v>
      </c>
      <c r="E69" s="7" t="s">
        <v>141</v>
      </c>
      <c r="F69" s="7" t="s">
        <v>587</v>
      </c>
      <c r="G69" s="7">
        <v>-15</v>
      </c>
      <c r="H69" s="7" t="s">
        <v>314</v>
      </c>
      <c r="I69" s="7" t="s">
        <v>140</v>
      </c>
      <c r="J69" s="7"/>
      <c r="K69" s="7">
        <v>50371543.090000004</v>
      </c>
      <c r="L69" s="7"/>
      <c r="M69" s="7"/>
      <c r="N69" s="7"/>
      <c r="O69" s="7">
        <v>50371543.090000004</v>
      </c>
      <c r="P69" s="7" t="s">
        <v>140</v>
      </c>
      <c r="Q69" s="7" t="s">
        <v>101</v>
      </c>
      <c r="R69" s="7"/>
      <c r="S69" s="7" t="s">
        <v>588</v>
      </c>
      <c r="T69" s="7"/>
      <c r="U69" s="7" t="s">
        <v>316</v>
      </c>
      <c r="V69" s="7"/>
      <c r="W69" s="7" t="s">
        <v>90</v>
      </c>
      <c r="X69" s="7"/>
      <c r="Y69" s="7" t="s">
        <v>90</v>
      </c>
      <c r="Z69" s="7" t="s">
        <v>317</v>
      </c>
      <c r="AA69" s="7"/>
      <c r="AB69" s="7"/>
      <c r="AC69" s="8">
        <f t="shared" si="12"/>
        <v>44113</v>
      </c>
      <c r="AD69" s="7" t="str">
        <f t="shared" si="13"/>
        <v>EZNP51KY38W9</v>
      </c>
      <c r="AE69" s="7" t="str">
        <f t="shared" si="14"/>
        <v>12:15:00</v>
      </c>
      <c r="AF69" s="7">
        <f t="shared" si="15"/>
        <v>-15</v>
      </c>
      <c r="AG69" s="7">
        <f t="shared" si="16"/>
        <v>50371543.090000004</v>
      </c>
      <c r="AH69" s="7" t="str">
        <f t="shared" si="17"/>
        <v>EUR</v>
      </c>
      <c r="AI69" s="7"/>
      <c r="AJ69" s="7" t="str">
        <f>VLOOKUP(AD69,TR_Reports!$AZ$2:$AZ$46,1,FALSE)</f>
        <v>EZNP51KY38W9</v>
      </c>
    </row>
    <row r="70" spans="1:36">
      <c r="A70" s="7">
        <v>2.01013135548034E+18</v>
      </c>
      <c r="B70" s="7" t="s">
        <v>310</v>
      </c>
      <c r="C70" s="3">
        <v>201013230192231</v>
      </c>
      <c r="D70" s="7" t="s">
        <v>589</v>
      </c>
      <c r="E70" s="7" t="s">
        <v>153</v>
      </c>
      <c r="F70" s="7" t="s">
        <v>590</v>
      </c>
      <c r="G70" s="7">
        <v>8</v>
      </c>
      <c r="H70" s="7" t="s">
        <v>314</v>
      </c>
      <c r="I70" s="7" t="s">
        <v>140</v>
      </c>
      <c r="J70" s="7"/>
      <c r="K70" s="7">
        <v>49999997.579999998</v>
      </c>
      <c r="L70" s="7"/>
      <c r="M70" s="7"/>
      <c r="N70" s="7"/>
      <c r="O70" s="7">
        <v>49999997.579999998</v>
      </c>
      <c r="P70" s="7" t="s">
        <v>140</v>
      </c>
      <c r="Q70" s="7" t="s">
        <v>101</v>
      </c>
      <c r="R70" s="7"/>
      <c r="S70" s="7" t="s">
        <v>591</v>
      </c>
      <c r="T70" s="7"/>
      <c r="U70" s="7" t="s">
        <v>316</v>
      </c>
      <c r="V70" s="7"/>
      <c r="W70" s="7" t="s">
        <v>90</v>
      </c>
      <c r="X70" s="7"/>
      <c r="Y70" s="7" t="s">
        <v>90</v>
      </c>
      <c r="Z70" s="7" t="s">
        <v>317</v>
      </c>
      <c r="AA70" s="7"/>
      <c r="AB70" s="7"/>
      <c r="AC70" s="8">
        <f t="shared" si="12"/>
        <v>44117</v>
      </c>
      <c r="AD70" s="7" t="str">
        <f t="shared" si="13"/>
        <v>EZMBB4B9WL57</v>
      </c>
      <c r="AE70" s="7" t="str">
        <f t="shared" si="14"/>
        <v>12:47:30</v>
      </c>
      <c r="AF70" s="7">
        <f t="shared" si="15"/>
        <v>8</v>
      </c>
      <c r="AG70" s="7">
        <f t="shared" si="16"/>
        <v>49999997.579999998</v>
      </c>
      <c r="AH70" s="7" t="str">
        <f t="shared" si="17"/>
        <v>EUR</v>
      </c>
      <c r="AI70" s="7"/>
      <c r="AJ70" s="7" t="str">
        <f>VLOOKUP(AD70,TR_Reports!$AZ$2:$AZ$46,1,FALSE)</f>
        <v>EZMBB4B9WL57</v>
      </c>
    </row>
    <row r="71" spans="1:36">
      <c r="A71" s="7">
        <v>2.01013135911027E+18</v>
      </c>
      <c r="B71" s="7" t="s">
        <v>310</v>
      </c>
      <c r="C71" s="3">
        <v>201013230193053</v>
      </c>
      <c r="D71" s="7" t="s">
        <v>592</v>
      </c>
      <c r="E71" s="7" t="s">
        <v>149</v>
      </c>
      <c r="F71" s="7" t="s">
        <v>593</v>
      </c>
      <c r="G71" s="7">
        <v>8</v>
      </c>
      <c r="H71" s="7" t="s">
        <v>314</v>
      </c>
      <c r="I71" s="7" t="s">
        <v>140</v>
      </c>
      <c r="J71" s="7"/>
      <c r="K71" s="7">
        <v>20000003.859999999</v>
      </c>
      <c r="L71" s="7"/>
      <c r="M71" s="7"/>
      <c r="N71" s="7"/>
      <c r="O71" s="7">
        <v>20000003.859999999</v>
      </c>
      <c r="P71" s="7" t="s">
        <v>140</v>
      </c>
      <c r="Q71" s="7" t="s">
        <v>101</v>
      </c>
      <c r="R71" s="7"/>
      <c r="S71" s="7" t="s">
        <v>594</v>
      </c>
      <c r="T71" s="7"/>
      <c r="U71" s="7" t="s">
        <v>316</v>
      </c>
      <c r="V71" s="7"/>
      <c r="W71" s="7" t="s">
        <v>90</v>
      </c>
      <c r="X71" s="7"/>
      <c r="Y71" s="7" t="s">
        <v>90</v>
      </c>
      <c r="Z71" s="7" t="s">
        <v>317</v>
      </c>
      <c r="AA71" s="7"/>
      <c r="AB71" s="7"/>
      <c r="AC71" s="8">
        <f t="shared" si="12"/>
        <v>44117</v>
      </c>
      <c r="AD71" s="7" t="str">
        <f t="shared" si="13"/>
        <v>EZ9HMQYX2CX6</v>
      </c>
      <c r="AE71" s="7" t="str">
        <f t="shared" si="14"/>
        <v>12:48:05</v>
      </c>
      <c r="AF71" s="7">
        <f t="shared" si="15"/>
        <v>8</v>
      </c>
      <c r="AG71" s="7">
        <f t="shared" si="16"/>
        <v>20000003.859999999</v>
      </c>
      <c r="AH71" s="7" t="str">
        <f t="shared" si="17"/>
        <v>EUR</v>
      </c>
      <c r="AI71" s="7"/>
      <c r="AJ71" s="7" t="str">
        <f>VLOOKUP(AD71,TR_Reports!$AZ$2:$AZ$46,1,FALSE)</f>
        <v>EZ9HMQYX2CX6</v>
      </c>
    </row>
    <row r="72" spans="1:36">
      <c r="A72" s="7">
        <v>2.01013140126034E+18</v>
      </c>
      <c r="B72" s="7" t="s">
        <v>310</v>
      </c>
      <c r="C72" s="3">
        <v>201013230193475</v>
      </c>
      <c r="D72" s="7" t="s">
        <v>595</v>
      </c>
      <c r="E72" s="7" t="s">
        <v>145</v>
      </c>
      <c r="F72" s="7" t="s">
        <v>596</v>
      </c>
      <c r="G72" s="7">
        <v>8</v>
      </c>
      <c r="H72" s="7" t="s">
        <v>314</v>
      </c>
      <c r="I72" s="7" t="s">
        <v>140</v>
      </c>
      <c r="J72" s="7"/>
      <c r="K72" s="7">
        <v>129999988.8</v>
      </c>
      <c r="L72" s="7"/>
      <c r="M72" s="7"/>
      <c r="N72" s="7"/>
      <c r="O72" s="7">
        <v>129999988.8</v>
      </c>
      <c r="P72" s="7" t="s">
        <v>140</v>
      </c>
      <c r="Q72" s="7" t="s">
        <v>101</v>
      </c>
      <c r="R72" s="7"/>
      <c r="S72" s="7" t="s">
        <v>597</v>
      </c>
      <c r="T72" s="7"/>
      <c r="U72" s="7" t="s">
        <v>316</v>
      </c>
      <c r="V72" s="7"/>
      <c r="W72" s="7" t="s">
        <v>90</v>
      </c>
      <c r="X72" s="7"/>
      <c r="Y72" s="7" t="s">
        <v>90</v>
      </c>
      <c r="Z72" s="7" t="s">
        <v>317</v>
      </c>
      <c r="AA72" s="7"/>
      <c r="AB72" s="7"/>
      <c r="AC72" s="8">
        <f t="shared" si="12"/>
        <v>44117</v>
      </c>
      <c r="AD72" s="7" t="str">
        <f t="shared" si="13"/>
        <v>EZMT34YKPBK8</v>
      </c>
      <c r="AE72" s="7" t="str">
        <f t="shared" si="14"/>
        <v>12:50:00</v>
      </c>
      <c r="AF72" s="7">
        <f t="shared" si="15"/>
        <v>8</v>
      </c>
      <c r="AG72" s="7">
        <f t="shared" si="16"/>
        <v>129999988.8</v>
      </c>
      <c r="AH72" s="7" t="str">
        <f t="shared" si="17"/>
        <v>EUR</v>
      </c>
      <c r="AI72" s="7"/>
      <c r="AJ72" s="7" t="str">
        <f>VLOOKUP(AD72,TR_Reports!$AZ$2:$AZ$46,1,FALSE)</f>
        <v>EZMT34YKPBK8</v>
      </c>
    </row>
    <row r="73" spans="1:36">
      <c r="A73" s="7">
        <v>2.0101616325804201E+18</v>
      </c>
      <c r="B73" s="7" t="s">
        <v>310</v>
      </c>
      <c r="C73" s="3">
        <v>201016231975673</v>
      </c>
      <c r="D73" s="7" t="s">
        <v>598</v>
      </c>
      <c r="E73" s="7" t="s">
        <v>157</v>
      </c>
      <c r="F73" s="7" t="s">
        <v>599</v>
      </c>
      <c r="G73" s="7">
        <v>-15</v>
      </c>
      <c r="H73" s="7" t="s">
        <v>314</v>
      </c>
      <c r="I73" s="7" t="s">
        <v>140</v>
      </c>
      <c r="J73" s="7"/>
      <c r="K73" s="7">
        <v>87119657.930000007</v>
      </c>
      <c r="L73" s="7"/>
      <c r="M73" s="7"/>
      <c r="N73" s="7"/>
      <c r="O73" s="7">
        <v>87119657.930000007</v>
      </c>
      <c r="P73" s="7" t="s">
        <v>140</v>
      </c>
      <c r="Q73" s="7" t="s">
        <v>101</v>
      </c>
      <c r="R73" s="7"/>
      <c r="S73" s="7" t="s">
        <v>600</v>
      </c>
      <c r="T73" s="7"/>
      <c r="U73" s="7" t="s">
        <v>316</v>
      </c>
      <c r="V73" s="7"/>
      <c r="W73" s="7" t="s">
        <v>90</v>
      </c>
      <c r="X73" s="7"/>
      <c r="Y73" s="7" t="s">
        <v>90</v>
      </c>
      <c r="Z73" s="7" t="s">
        <v>317</v>
      </c>
      <c r="AA73" s="7"/>
      <c r="AB73" s="7"/>
      <c r="AC73" s="8">
        <f t="shared" si="12"/>
        <v>44120</v>
      </c>
      <c r="AD73" s="7" t="str">
        <f t="shared" si="13"/>
        <v>EZ9XPVN44YR9</v>
      </c>
      <c r="AE73" s="7" t="str">
        <f t="shared" si="14"/>
        <v>15:21:03</v>
      </c>
      <c r="AF73" s="7">
        <f t="shared" si="15"/>
        <v>-15</v>
      </c>
      <c r="AG73" s="7">
        <f t="shared" si="16"/>
        <v>87119657.930000007</v>
      </c>
      <c r="AH73" s="7" t="str">
        <f t="shared" si="17"/>
        <v>EUR</v>
      </c>
      <c r="AI73" s="7"/>
      <c r="AJ73" s="7" t="str">
        <f>VLOOKUP(AD73,TR_Reports!$AZ$2:$AZ$46,1,FALSE)</f>
        <v>EZ9XPVN44YR9</v>
      </c>
    </row>
    <row r="74" spans="1:36">
      <c r="A74" s="7">
        <v>2.01019120253021E+18</v>
      </c>
      <c r="B74" s="7" t="s">
        <v>310</v>
      </c>
      <c r="C74" s="3">
        <v>201019232195696</v>
      </c>
      <c r="D74" s="7" t="s">
        <v>601</v>
      </c>
      <c r="E74" s="7" t="s">
        <v>165</v>
      </c>
      <c r="F74" s="7" t="s">
        <v>602</v>
      </c>
      <c r="G74" s="7">
        <v>-13</v>
      </c>
      <c r="H74" s="7" t="s">
        <v>314</v>
      </c>
      <c r="I74" s="7" t="s">
        <v>140</v>
      </c>
      <c r="J74" s="7"/>
      <c r="K74" s="7">
        <v>110821116.95999999</v>
      </c>
      <c r="L74" s="7"/>
      <c r="M74" s="7"/>
      <c r="N74" s="7"/>
      <c r="O74" s="7">
        <v>110821116.95999999</v>
      </c>
      <c r="P74" s="7" t="s">
        <v>140</v>
      </c>
      <c r="Q74" s="7" t="s">
        <v>101</v>
      </c>
      <c r="R74" s="7"/>
      <c r="S74" s="7" t="s">
        <v>603</v>
      </c>
      <c r="T74" s="7"/>
      <c r="U74" s="7" t="s">
        <v>316</v>
      </c>
      <c r="V74" s="7"/>
      <c r="W74" s="7" t="s">
        <v>90</v>
      </c>
      <c r="X74" s="7"/>
      <c r="Y74" s="7" t="s">
        <v>90</v>
      </c>
      <c r="Z74" s="7" t="s">
        <v>317</v>
      </c>
      <c r="AA74" s="7"/>
      <c r="AB74" s="7"/>
      <c r="AC74" s="8">
        <f t="shared" si="12"/>
        <v>44123</v>
      </c>
      <c r="AD74" s="7" t="str">
        <f t="shared" si="13"/>
        <v>EZ794GRL6Q67</v>
      </c>
      <c r="AE74" s="7" t="str">
        <f t="shared" si="14"/>
        <v>10:55:23</v>
      </c>
      <c r="AF74" s="7">
        <f t="shared" si="15"/>
        <v>-13</v>
      </c>
      <c r="AG74" s="7">
        <f t="shared" si="16"/>
        <v>110821116.95999999</v>
      </c>
      <c r="AH74" s="7" t="str">
        <f t="shared" si="17"/>
        <v>EUR</v>
      </c>
      <c r="AI74" s="7"/>
      <c r="AJ74" s="7" t="str">
        <f>VLOOKUP(AD74,TR_Reports!$AZ$2:$AZ$46,1,FALSE)</f>
        <v>EZ794GRL6Q67</v>
      </c>
    </row>
    <row r="75" spans="1:36">
      <c r="A75" s="7">
        <v>2.01026121025022E+18</v>
      </c>
      <c r="B75" s="7" t="s">
        <v>310</v>
      </c>
      <c r="C75" s="3">
        <v>201026234218232</v>
      </c>
      <c r="D75" s="7" t="s">
        <v>604</v>
      </c>
      <c r="E75" s="7" t="s">
        <v>170</v>
      </c>
      <c r="F75" s="7" t="s">
        <v>605</v>
      </c>
      <c r="G75" s="7">
        <v>314</v>
      </c>
      <c r="H75" s="7" t="s">
        <v>569</v>
      </c>
      <c r="I75" s="7" t="s">
        <v>140</v>
      </c>
      <c r="J75" s="7"/>
      <c r="K75" s="7">
        <v>100000</v>
      </c>
      <c r="L75" s="7"/>
      <c r="M75" s="7"/>
      <c r="N75" s="7"/>
      <c r="O75" s="7">
        <v>314000000</v>
      </c>
      <c r="P75" s="7" t="s">
        <v>140</v>
      </c>
      <c r="Q75" s="7" t="s">
        <v>101</v>
      </c>
      <c r="R75" s="7"/>
      <c r="S75" s="7" t="s">
        <v>606</v>
      </c>
      <c r="T75" s="7"/>
      <c r="U75" s="7" t="s">
        <v>324</v>
      </c>
      <c r="V75" s="7"/>
      <c r="W75" s="7" t="s">
        <v>90</v>
      </c>
      <c r="X75" s="7"/>
      <c r="Y75" s="7" t="s">
        <v>90</v>
      </c>
      <c r="Z75" s="7" t="s">
        <v>317</v>
      </c>
      <c r="AA75" s="7" t="s">
        <v>360</v>
      </c>
      <c r="AB75" s="7"/>
      <c r="AC75" s="8">
        <f t="shared" si="12"/>
        <v>44130</v>
      </c>
      <c r="AD75" s="7" t="str">
        <f t="shared" si="13"/>
        <v>EZTKHS60W618</v>
      </c>
      <c r="AE75" s="7" t="str">
        <f t="shared" si="14"/>
        <v>11:56:53</v>
      </c>
      <c r="AF75" s="7">
        <f t="shared" si="15"/>
        <v>314</v>
      </c>
      <c r="AG75" s="7">
        <f t="shared" si="16"/>
        <v>314000000</v>
      </c>
      <c r="AH75" s="7" t="str">
        <f t="shared" si="17"/>
        <v>EUR</v>
      </c>
      <c r="AI75" s="7"/>
      <c r="AJ75" s="7" t="str">
        <f>VLOOKUP(AD75,TR_Reports!$AZ$2:$AZ$46,1,FALSE)</f>
        <v>EZTKHS60W618</v>
      </c>
    </row>
    <row r="76" spans="1:36" s="11" customFormat="1">
      <c r="A76" s="11">
        <v>2.0102814581602401E+18</v>
      </c>
      <c r="B76" s="11" t="s">
        <v>310</v>
      </c>
      <c r="C76" s="12">
        <v>201028235119993</v>
      </c>
      <c r="D76" s="11" t="s">
        <v>607</v>
      </c>
      <c r="E76" s="11" t="s">
        <v>608</v>
      </c>
      <c r="F76" s="11" t="s">
        <v>609</v>
      </c>
      <c r="G76" s="11">
        <v>-15</v>
      </c>
      <c r="H76" s="11" t="s">
        <v>314</v>
      </c>
      <c r="I76" s="11" t="s">
        <v>140</v>
      </c>
      <c r="K76" s="11">
        <v>77920350.829999998</v>
      </c>
      <c r="O76" s="11">
        <v>77920350.829999998</v>
      </c>
      <c r="P76" s="11" t="s">
        <v>140</v>
      </c>
      <c r="Q76" s="11" t="s">
        <v>101</v>
      </c>
      <c r="S76" s="11" t="s">
        <v>610</v>
      </c>
      <c r="U76" s="11" t="s">
        <v>316</v>
      </c>
      <c r="W76" s="11" t="s">
        <v>90</v>
      </c>
      <c r="Y76" s="11" t="s">
        <v>90</v>
      </c>
      <c r="Z76" s="11" t="s">
        <v>317</v>
      </c>
      <c r="AC76" s="13">
        <f t="shared" si="12"/>
        <v>44132</v>
      </c>
      <c r="AD76" s="11" t="str">
        <f t="shared" si="13"/>
        <v>EZ6J2TKCNW69</v>
      </c>
      <c r="AE76" s="11" t="str">
        <f t="shared" si="14"/>
        <v>14:40:00</v>
      </c>
      <c r="AF76" s="11">
        <f t="shared" si="15"/>
        <v>-15</v>
      </c>
      <c r="AG76" s="11">
        <f t="shared" si="16"/>
        <v>77920350.829999998</v>
      </c>
      <c r="AH76" s="11" t="str">
        <f t="shared" si="17"/>
        <v>EUR</v>
      </c>
      <c r="AJ76" s="11" t="e">
        <f>VLOOKUP(AD76,TR_Reports!$AZ$2:$AZ$46,1,FALSE)</f>
        <v>#N/A</v>
      </c>
    </row>
    <row r="77" spans="1:36">
      <c r="A77" s="7">
        <v>2.0102911512802701E+18</v>
      </c>
      <c r="B77" s="7" t="s">
        <v>310</v>
      </c>
      <c r="C77" s="3">
        <v>201029235563492</v>
      </c>
      <c r="D77" s="7" t="s">
        <v>611</v>
      </c>
      <c r="E77" s="7" t="s">
        <v>175</v>
      </c>
      <c r="F77" s="7" t="s">
        <v>612</v>
      </c>
      <c r="G77" s="7">
        <v>-15</v>
      </c>
      <c r="H77" s="7" t="s">
        <v>314</v>
      </c>
      <c r="I77" s="7" t="s">
        <v>140</v>
      </c>
      <c r="J77" s="7"/>
      <c r="K77" s="7">
        <v>61564563.539999999</v>
      </c>
      <c r="L77" s="7"/>
      <c r="M77" s="7"/>
      <c r="N77" s="7"/>
      <c r="O77" s="7">
        <v>61564563.539999999</v>
      </c>
      <c r="P77" s="7" t="s">
        <v>140</v>
      </c>
      <c r="Q77" s="7" t="s">
        <v>101</v>
      </c>
      <c r="R77" s="7"/>
      <c r="S77" s="7" t="s">
        <v>613</v>
      </c>
      <c r="T77" s="7"/>
      <c r="U77" s="7" t="s">
        <v>316</v>
      </c>
      <c r="V77" s="7"/>
      <c r="W77" s="7" t="s">
        <v>90</v>
      </c>
      <c r="X77" s="7"/>
      <c r="Y77" s="7" t="s">
        <v>90</v>
      </c>
      <c r="Z77" s="7" t="s">
        <v>317</v>
      </c>
      <c r="AA77" s="7"/>
      <c r="AB77" s="7"/>
      <c r="AC77" s="8">
        <f t="shared" si="12"/>
        <v>44133</v>
      </c>
      <c r="AD77" s="7" t="str">
        <f t="shared" si="13"/>
        <v>EZMR5JN728D0</v>
      </c>
      <c r="AE77" s="7" t="str">
        <f t="shared" si="14"/>
        <v>11:25:03</v>
      </c>
      <c r="AF77" s="7">
        <f t="shared" si="15"/>
        <v>-15</v>
      </c>
      <c r="AG77" s="7">
        <f t="shared" si="16"/>
        <v>61564563.539999999</v>
      </c>
      <c r="AH77" s="7" t="str">
        <f t="shared" si="17"/>
        <v>EUR</v>
      </c>
      <c r="AI77" s="7"/>
      <c r="AJ77" s="7" t="str">
        <f>VLOOKUP(AD77,TR_Reports!$AZ$2:$AZ$46,1,FALSE)</f>
        <v>EZMR5JN728D0</v>
      </c>
    </row>
    <row r="78" spans="1:36">
      <c r="A78" s="7">
        <v>2.0102917080802801E+18</v>
      </c>
      <c r="B78" s="7" t="s">
        <v>310</v>
      </c>
      <c r="C78" s="3">
        <v>201029235716409</v>
      </c>
      <c r="D78" s="7" t="s">
        <v>614</v>
      </c>
      <c r="E78" s="7" t="s">
        <v>161</v>
      </c>
      <c r="F78" s="7" t="s">
        <v>615</v>
      </c>
      <c r="G78" s="7">
        <v>-15</v>
      </c>
      <c r="H78" s="7" t="s">
        <v>314</v>
      </c>
      <c r="I78" s="7" t="s">
        <v>140</v>
      </c>
      <c r="J78" s="7"/>
      <c r="K78" s="7">
        <v>71906559.980000004</v>
      </c>
      <c r="L78" s="7"/>
      <c r="M78" s="7"/>
      <c r="N78" s="7"/>
      <c r="O78" s="7">
        <v>71906559.980000004</v>
      </c>
      <c r="P78" s="7" t="s">
        <v>140</v>
      </c>
      <c r="Q78" s="7" t="s">
        <v>101</v>
      </c>
      <c r="R78" s="7"/>
      <c r="S78" s="7" t="s">
        <v>616</v>
      </c>
      <c r="T78" s="7"/>
      <c r="U78" s="7" t="s">
        <v>316</v>
      </c>
      <c r="V78" s="7"/>
      <c r="W78" s="7" t="s">
        <v>90</v>
      </c>
      <c r="X78" s="7"/>
      <c r="Y78" s="7" t="s">
        <v>90</v>
      </c>
      <c r="Z78" s="7" t="s">
        <v>317</v>
      </c>
      <c r="AA78" s="7"/>
      <c r="AB78" s="7"/>
      <c r="AC78" s="8">
        <f t="shared" si="12"/>
        <v>44133</v>
      </c>
      <c r="AD78" s="7" t="str">
        <f t="shared" si="13"/>
        <v>EZH1J66JWJS7</v>
      </c>
      <c r="AE78" s="7" t="str">
        <f t="shared" si="14"/>
        <v>16:47:06</v>
      </c>
      <c r="AF78" s="7">
        <f t="shared" si="15"/>
        <v>-15</v>
      </c>
      <c r="AG78" s="7">
        <f t="shared" si="16"/>
        <v>71906559.980000004</v>
      </c>
      <c r="AH78" s="7" t="str">
        <f t="shared" si="17"/>
        <v>EUR</v>
      </c>
      <c r="AI78" s="7"/>
      <c r="AJ78" s="7" t="str">
        <f>VLOOKUP(AD78,TR_Reports!$AZ$2:$AZ$46,1,FALSE)</f>
        <v>EZH1J66JWJS7</v>
      </c>
    </row>
    <row r="79" spans="1:36">
      <c r="A79" s="7">
        <v>2.01030122456033E+18</v>
      </c>
      <c r="B79" s="7" t="s">
        <v>318</v>
      </c>
      <c r="C79" s="3">
        <v>201030235942217</v>
      </c>
      <c r="D79" s="7" t="s">
        <v>617</v>
      </c>
      <c r="E79" s="7" t="s">
        <v>180</v>
      </c>
      <c r="F79" s="7" t="s">
        <v>618</v>
      </c>
      <c r="G79" s="7">
        <v>0</v>
      </c>
      <c r="H79" s="7" t="s">
        <v>314</v>
      </c>
      <c r="I79" s="7" t="s">
        <v>112</v>
      </c>
      <c r="J79" s="7"/>
      <c r="K79" s="7">
        <v>3000000</v>
      </c>
      <c r="L79" s="7"/>
      <c r="M79" s="7"/>
      <c r="N79" s="7"/>
      <c r="O79" s="7">
        <v>592200000</v>
      </c>
      <c r="P79" s="7" t="s">
        <v>112</v>
      </c>
      <c r="Q79" s="7" t="s">
        <v>101</v>
      </c>
      <c r="R79" s="7" t="s">
        <v>619</v>
      </c>
      <c r="S79" s="7" t="s">
        <v>620</v>
      </c>
      <c r="T79" s="7">
        <v>2.0103012171503301E+18</v>
      </c>
      <c r="U79" s="7" t="s">
        <v>324</v>
      </c>
      <c r="V79" s="7"/>
      <c r="W79" s="7" t="s">
        <v>90</v>
      </c>
      <c r="X79" s="7"/>
      <c r="Y79" s="7" t="s">
        <v>90</v>
      </c>
      <c r="Z79" s="7" t="s">
        <v>317</v>
      </c>
      <c r="AA79" s="7" t="s">
        <v>360</v>
      </c>
      <c r="AB79" s="7"/>
      <c r="AC79" s="8">
        <f t="shared" si="12"/>
        <v>44134</v>
      </c>
      <c r="AD79" s="7" t="str">
        <f t="shared" si="13"/>
        <v>EZ3C004XG4T2</v>
      </c>
      <c r="AE79" s="7" t="str">
        <f t="shared" si="14"/>
        <v>10:54:04</v>
      </c>
      <c r="AF79" s="7">
        <f t="shared" si="15"/>
        <v>0</v>
      </c>
      <c r="AG79" s="7">
        <f t="shared" si="16"/>
        <v>592200000</v>
      </c>
      <c r="AH79" s="7" t="str">
        <f t="shared" si="17"/>
        <v>SEK</v>
      </c>
      <c r="AI79" s="7"/>
      <c r="AJ79" s="7" t="str">
        <f>VLOOKUP(AD79,TR_Reports!$AZ$2:$AZ$46,1,FALSE)</f>
        <v>EZ3C004XG4T2</v>
      </c>
    </row>
    <row r="80" spans="1:36">
      <c r="A80" s="7">
        <v>2.0110311112802501E+18</v>
      </c>
      <c r="B80" s="7" t="s">
        <v>310</v>
      </c>
      <c r="C80" s="3">
        <v>201103236638987</v>
      </c>
      <c r="D80" s="7" t="s">
        <v>621</v>
      </c>
      <c r="E80" s="7" t="s">
        <v>184</v>
      </c>
      <c r="F80" s="7" t="s">
        <v>622</v>
      </c>
      <c r="G80" s="7">
        <v>96.32</v>
      </c>
      <c r="H80" s="7" t="s">
        <v>569</v>
      </c>
      <c r="I80" s="7" t="s">
        <v>99</v>
      </c>
      <c r="J80" s="7"/>
      <c r="K80" s="7">
        <v>500000</v>
      </c>
      <c r="L80" s="7"/>
      <c r="M80" s="7"/>
      <c r="N80" s="7"/>
      <c r="O80" s="7">
        <v>48160000</v>
      </c>
      <c r="P80" s="7" t="s">
        <v>99</v>
      </c>
      <c r="Q80" s="7" t="s">
        <v>101</v>
      </c>
      <c r="R80" s="7"/>
      <c r="S80" s="7" t="s">
        <v>623</v>
      </c>
      <c r="T80" s="7"/>
      <c r="U80" s="7" t="s">
        <v>316</v>
      </c>
      <c r="V80" s="7"/>
      <c r="W80" s="7" t="s">
        <v>90</v>
      </c>
      <c r="X80" s="7"/>
      <c r="Y80" s="7" t="s">
        <v>90</v>
      </c>
      <c r="Z80" s="7" t="s">
        <v>317</v>
      </c>
      <c r="AA80" s="7"/>
      <c r="AB80" s="7"/>
      <c r="AC80" s="8">
        <f t="shared" si="12"/>
        <v>44138</v>
      </c>
      <c r="AD80" s="7" t="str">
        <f t="shared" si="13"/>
        <v>EZ99ZYFWVCJ5</v>
      </c>
      <c r="AE80" s="7" t="str">
        <f t="shared" si="14"/>
        <v>11:00:12</v>
      </c>
      <c r="AF80" s="7">
        <f t="shared" si="15"/>
        <v>96.32</v>
      </c>
      <c r="AG80" s="7">
        <f t="shared" si="16"/>
        <v>48160000</v>
      </c>
      <c r="AH80" s="7" t="str">
        <f t="shared" si="17"/>
        <v>NOK</v>
      </c>
      <c r="AI80" s="7"/>
      <c r="AJ80" s="7" t="str">
        <f>VLOOKUP(AD80,TR_Reports!$AZ$2:$AZ$46,1,FALSE)</f>
        <v>EZ99ZYFWVCJ5</v>
      </c>
    </row>
    <row r="81" spans="1:40">
      <c r="A81" s="7">
        <v>2.0110311081202501E+18</v>
      </c>
      <c r="B81" s="7" t="s">
        <v>310</v>
      </c>
      <c r="C81" s="3">
        <v>201103236638550</v>
      </c>
      <c r="D81" s="7" t="s">
        <v>624</v>
      </c>
      <c r="E81" s="7" t="s">
        <v>184</v>
      </c>
      <c r="F81" s="7" t="s">
        <v>622</v>
      </c>
      <c r="G81" s="7">
        <v>96.32</v>
      </c>
      <c r="H81" s="7" t="s">
        <v>569</v>
      </c>
      <c r="I81" s="7" t="s">
        <v>99</v>
      </c>
      <c r="J81" s="7"/>
      <c r="K81" s="7">
        <v>2300000</v>
      </c>
      <c r="L81" s="7"/>
      <c r="M81" s="7"/>
      <c r="N81" s="7"/>
      <c r="O81" s="7">
        <v>221536000</v>
      </c>
      <c r="P81" s="7" t="s">
        <v>99</v>
      </c>
      <c r="Q81" s="7" t="s">
        <v>101</v>
      </c>
      <c r="R81" s="7"/>
      <c r="S81" s="7" t="s">
        <v>625</v>
      </c>
      <c r="T81" s="7"/>
      <c r="U81" s="7" t="s">
        <v>316</v>
      </c>
      <c r="V81" s="7"/>
      <c r="W81" s="7" t="s">
        <v>90</v>
      </c>
      <c r="X81" s="7"/>
      <c r="Y81" s="7" t="s">
        <v>90</v>
      </c>
      <c r="Z81" s="7" t="s">
        <v>317</v>
      </c>
      <c r="AA81" s="7"/>
      <c r="AB81" s="7"/>
      <c r="AC81" s="8">
        <f t="shared" si="12"/>
        <v>44138</v>
      </c>
      <c r="AD81" s="7" t="str">
        <f t="shared" si="13"/>
        <v>EZ99ZYFWVCJ5</v>
      </c>
      <c r="AE81" s="7" t="str">
        <f t="shared" si="14"/>
        <v>11:00:12</v>
      </c>
      <c r="AF81" s="7">
        <f t="shared" si="15"/>
        <v>96.32</v>
      </c>
      <c r="AG81" s="7">
        <f t="shared" si="16"/>
        <v>221536000</v>
      </c>
      <c r="AH81" s="7" t="str">
        <f t="shared" si="17"/>
        <v>NOK</v>
      </c>
      <c r="AI81" s="7"/>
      <c r="AJ81" s="7" t="str">
        <f>VLOOKUP(AD81,TR_Reports!$AZ$2:$AZ$46,1,FALSE)</f>
        <v>EZ99ZYFWVCJ5</v>
      </c>
      <c r="AK81" s="7"/>
      <c r="AL81" s="7"/>
      <c r="AM81" s="7"/>
      <c r="AN81" s="7"/>
    </row>
    <row r="82" spans="1:40" s="11" customFormat="1">
      <c r="A82" s="11">
        <v>2.0110510135601101E+18</v>
      </c>
      <c r="B82" s="11" t="s">
        <v>310</v>
      </c>
      <c r="C82" s="12">
        <v>201105237334790</v>
      </c>
      <c r="D82" s="11" t="s">
        <v>626</v>
      </c>
      <c r="E82" s="11" t="s">
        <v>627</v>
      </c>
      <c r="F82" s="11" t="s">
        <v>628</v>
      </c>
      <c r="G82" s="11">
        <v>123.8</v>
      </c>
      <c r="H82" s="11" t="s">
        <v>569</v>
      </c>
      <c r="I82" s="11" t="s">
        <v>99</v>
      </c>
      <c r="K82" s="11">
        <v>4650000</v>
      </c>
      <c r="O82" s="11">
        <v>575670000</v>
      </c>
      <c r="P82" s="11" t="s">
        <v>99</v>
      </c>
      <c r="Q82" s="11" t="s">
        <v>101</v>
      </c>
      <c r="S82" s="11" t="s">
        <v>629</v>
      </c>
      <c r="U82" s="11" t="s">
        <v>316</v>
      </c>
      <c r="W82" s="11" t="s">
        <v>90</v>
      </c>
      <c r="Y82" s="11" t="s">
        <v>90</v>
      </c>
      <c r="Z82" s="11" t="s">
        <v>317</v>
      </c>
      <c r="AC82" s="13">
        <f t="shared" si="12"/>
        <v>44140</v>
      </c>
      <c r="AD82" s="11" t="str">
        <f t="shared" si="13"/>
        <v>EZJDYXGGNZX1</v>
      </c>
      <c r="AE82" s="11" t="str">
        <f t="shared" si="14"/>
        <v>09:56:05</v>
      </c>
      <c r="AF82" s="11">
        <f t="shared" si="15"/>
        <v>123.8</v>
      </c>
      <c r="AG82" s="11">
        <f t="shared" si="16"/>
        <v>575670000</v>
      </c>
      <c r="AH82" s="11" t="str">
        <f t="shared" si="17"/>
        <v>NOK</v>
      </c>
      <c r="AJ82" s="7" t="e">
        <f>VLOOKUP(AD82,TR_Reports!$AZ$2:$AZ$46,1,FALSE)</f>
        <v>#N/A</v>
      </c>
    </row>
    <row r="83" spans="1:40">
      <c r="A83" s="7">
        <v>2.0110913554003699E+18</v>
      </c>
      <c r="B83" s="7" t="s">
        <v>310</v>
      </c>
      <c r="C83" s="3">
        <v>201109238195641</v>
      </c>
      <c r="D83" s="7" t="s">
        <v>630</v>
      </c>
      <c r="E83" s="7" t="s">
        <v>190</v>
      </c>
      <c r="F83" s="7" t="s">
        <v>631</v>
      </c>
      <c r="G83" s="7">
        <v>-15</v>
      </c>
      <c r="H83" s="7" t="s">
        <v>314</v>
      </c>
      <c r="I83" s="7" t="s">
        <v>128</v>
      </c>
      <c r="J83" s="7"/>
      <c r="K83" s="7">
        <v>1</v>
      </c>
      <c r="L83" s="7"/>
      <c r="M83" s="7"/>
      <c r="N83" s="7"/>
      <c r="O83" s="7">
        <v>80013956</v>
      </c>
      <c r="P83" s="7" t="s">
        <v>128</v>
      </c>
      <c r="Q83" s="7" t="s">
        <v>101</v>
      </c>
      <c r="R83" s="7"/>
      <c r="S83" s="7" t="s">
        <v>632</v>
      </c>
      <c r="T83" s="7"/>
      <c r="U83" s="7" t="s">
        <v>316</v>
      </c>
      <c r="V83" s="7"/>
      <c r="W83" s="7" t="s">
        <v>125</v>
      </c>
      <c r="X83" s="7"/>
      <c r="Y83" s="7" t="s">
        <v>90</v>
      </c>
      <c r="Z83" s="7" t="s">
        <v>317</v>
      </c>
      <c r="AA83" s="7"/>
      <c r="AB83" s="7"/>
      <c r="AC83" s="8">
        <f t="shared" si="12"/>
        <v>44144</v>
      </c>
      <c r="AD83" s="7" t="str">
        <f t="shared" si="13"/>
        <v>EZZJBX97GHP4</v>
      </c>
      <c r="AE83" s="7" t="str">
        <f t="shared" si="14"/>
        <v>13:38:04</v>
      </c>
      <c r="AF83" s="7">
        <f t="shared" si="15"/>
        <v>-15</v>
      </c>
      <c r="AG83" s="7">
        <f t="shared" si="16"/>
        <v>80013956</v>
      </c>
      <c r="AH83" s="7" t="str">
        <f t="shared" si="17"/>
        <v>CHF</v>
      </c>
      <c r="AI83" s="7"/>
      <c r="AJ83" s="7" t="str">
        <f>VLOOKUP(AD83,TR_Reports!$AZ$2:$AZ$46,1,FALSE)</f>
        <v>EZZJBX97GHP4</v>
      </c>
      <c r="AK83" s="7"/>
      <c r="AL83" s="7"/>
      <c r="AM83" s="7"/>
      <c r="AN83" s="7"/>
    </row>
    <row r="84" spans="1:40">
      <c r="A84" s="7">
        <v>2.0110914140904399E+18</v>
      </c>
      <c r="B84" s="7" t="s">
        <v>310</v>
      </c>
      <c r="C84" s="3">
        <v>201109238206572</v>
      </c>
      <c r="D84" s="7" t="s">
        <v>633</v>
      </c>
      <c r="E84" s="7" t="s">
        <v>194</v>
      </c>
      <c r="F84" s="7" t="s">
        <v>634</v>
      </c>
      <c r="G84" s="7">
        <v>-15</v>
      </c>
      <c r="H84" s="7" t="s">
        <v>314</v>
      </c>
      <c r="I84" s="7" t="s">
        <v>128</v>
      </c>
      <c r="J84" s="7"/>
      <c r="K84" s="7">
        <v>1</v>
      </c>
      <c r="L84" s="7"/>
      <c r="M84" s="7"/>
      <c r="N84" s="7"/>
      <c r="O84" s="7">
        <v>152253534.22</v>
      </c>
      <c r="P84" s="7" t="s">
        <v>128</v>
      </c>
      <c r="Q84" s="7" t="s">
        <v>101</v>
      </c>
      <c r="R84" s="7"/>
      <c r="S84" s="7" t="s">
        <v>635</v>
      </c>
      <c r="T84" s="7"/>
      <c r="U84" s="7" t="s">
        <v>316</v>
      </c>
      <c r="V84" s="7"/>
      <c r="W84" s="7" t="s">
        <v>125</v>
      </c>
      <c r="X84" s="7"/>
      <c r="Y84" s="7" t="s">
        <v>90</v>
      </c>
      <c r="Z84" s="7" t="s">
        <v>317</v>
      </c>
      <c r="AA84" s="7"/>
      <c r="AB84" s="7"/>
      <c r="AC84" s="8">
        <f t="shared" si="12"/>
        <v>44144</v>
      </c>
      <c r="AD84" s="7" t="str">
        <f t="shared" si="13"/>
        <v>EZVJ6YWT12Y7</v>
      </c>
      <c r="AE84" s="7" t="str">
        <f t="shared" si="14"/>
        <v>14:10:07</v>
      </c>
      <c r="AF84" s="7">
        <f t="shared" si="15"/>
        <v>-15</v>
      </c>
      <c r="AG84" s="7">
        <f t="shared" si="16"/>
        <v>152253534.22</v>
      </c>
      <c r="AH84" s="7" t="str">
        <f t="shared" si="17"/>
        <v>CHF</v>
      </c>
      <c r="AI84" s="7"/>
      <c r="AJ84" s="7" t="str">
        <f>VLOOKUP(AD84,TR_Reports!$AZ$2:$AZ$46,1,FALSE)</f>
        <v>EZVJ6YWT12Y7</v>
      </c>
      <c r="AK84" s="7"/>
      <c r="AL84" s="7"/>
      <c r="AM84" s="7"/>
      <c r="AN84" s="7"/>
    </row>
    <row r="85" spans="1:40" s="11" customFormat="1" ht="13.15" customHeight="1">
      <c r="A85" s="11">
        <v>2.01109154828019E+18</v>
      </c>
      <c r="B85" s="11" t="s">
        <v>310</v>
      </c>
      <c r="C85" s="12">
        <v>201109238392311</v>
      </c>
      <c r="D85" s="11" t="s">
        <v>636</v>
      </c>
      <c r="E85" s="11" t="s">
        <v>637</v>
      </c>
      <c r="F85" s="11" t="s">
        <v>638</v>
      </c>
      <c r="G85" s="11">
        <v>-15</v>
      </c>
      <c r="H85" s="11" t="s">
        <v>314</v>
      </c>
      <c r="I85" s="11" t="s">
        <v>140</v>
      </c>
      <c r="K85" s="11">
        <v>1</v>
      </c>
      <c r="O85" s="11">
        <v>175961806.22999999</v>
      </c>
      <c r="P85" s="11" t="s">
        <v>140</v>
      </c>
      <c r="Q85" s="11" t="s">
        <v>101</v>
      </c>
      <c r="S85" s="11" t="s">
        <v>639</v>
      </c>
      <c r="U85" s="11" t="s">
        <v>316</v>
      </c>
      <c r="W85" s="11" t="s">
        <v>125</v>
      </c>
      <c r="Y85" s="11" t="s">
        <v>90</v>
      </c>
      <c r="Z85" s="11" t="s">
        <v>317</v>
      </c>
      <c r="AC85" s="13">
        <f t="shared" si="12"/>
        <v>44144</v>
      </c>
      <c r="AD85" s="11" t="str">
        <f t="shared" si="13"/>
        <v>EZ2CJF8H1SH8</v>
      </c>
      <c r="AE85" s="11" t="str">
        <f t="shared" si="14"/>
        <v>15:45:37</v>
      </c>
      <c r="AF85" s="11">
        <f t="shared" si="15"/>
        <v>-15</v>
      </c>
      <c r="AG85" s="11">
        <f t="shared" si="16"/>
        <v>175961806.22999999</v>
      </c>
      <c r="AH85" s="11" t="str">
        <f t="shared" si="17"/>
        <v>EUR</v>
      </c>
      <c r="AJ85" s="11" t="e">
        <f>VLOOKUP(AD85,TR_Reports!$AZ$2:$AZ$46,1,FALSE)</f>
        <v>#N/A</v>
      </c>
    </row>
    <row r="86" spans="1:40">
      <c r="A86" s="7">
        <v>2.0111110090501801E+18</v>
      </c>
      <c r="B86" s="7" t="s">
        <v>310</v>
      </c>
      <c r="C86" s="3">
        <v>201111239775743</v>
      </c>
      <c r="D86" s="7" t="s">
        <v>640</v>
      </c>
      <c r="E86" s="7" t="s">
        <v>198</v>
      </c>
      <c r="F86" s="7" t="s">
        <v>641</v>
      </c>
      <c r="G86" s="7">
        <v>34.9</v>
      </c>
      <c r="H86" s="7" t="s">
        <v>314</v>
      </c>
      <c r="I86" s="7" t="s">
        <v>99</v>
      </c>
      <c r="J86" s="7"/>
      <c r="K86" s="7">
        <v>1</v>
      </c>
      <c r="L86" s="7"/>
      <c r="M86" s="7"/>
      <c r="N86" s="7"/>
      <c r="O86" s="7">
        <v>213600000</v>
      </c>
      <c r="P86" s="7" t="s">
        <v>99</v>
      </c>
      <c r="Q86" s="7" t="s">
        <v>101</v>
      </c>
      <c r="R86" s="7"/>
      <c r="S86" s="7" t="s">
        <v>642</v>
      </c>
      <c r="T86" s="7"/>
      <c r="U86" s="7" t="s">
        <v>324</v>
      </c>
      <c r="V86" s="7"/>
      <c r="W86" s="7" t="s">
        <v>91</v>
      </c>
      <c r="X86" s="7"/>
      <c r="Y86" s="7" t="s">
        <v>90</v>
      </c>
      <c r="Z86" s="7" t="s">
        <v>317</v>
      </c>
      <c r="AA86" s="7" t="s">
        <v>360</v>
      </c>
      <c r="AB86" s="7"/>
      <c r="AC86" s="8">
        <f t="shared" si="12"/>
        <v>44146</v>
      </c>
      <c r="AD86" s="7" t="str">
        <f t="shared" si="13"/>
        <v>EZ2PG2XFG2R5</v>
      </c>
      <c r="AE86" s="7" t="str">
        <f t="shared" si="14"/>
        <v>09:56:27</v>
      </c>
      <c r="AF86" s="7">
        <f t="shared" si="15"/>
        <v>34.9</v>
      </c>
      <c r="AG86" s="7">
        <f t="shared" si="16"/>
        <v>213600000</v>
      </c>
      <c r="AH86" s="7" t="str">
        <f t="shared" si="17"/>
        <v>NOK</v>
      </c>
      <c r="AI86" s="7"/>
      <c r="AJ86" s="7" t="str">
        <f>VLOOKUP(AD86,TR_Reports!$AZ$2:$AZ$46,1,FALSE)</f>
        <v>EZ2PG2XFG2R5</v>
      </c>
      <c r="AK86" s="7"/>
      <c r="AL86" s="7"/>
      <c r="AM86" s="7"/>
      <c r="AN86" s="7"/>
    </row>
    <row r="87" spans="1:40">
      <c r="A87" s="7">
        <v>2.01111101547037E+18</v>
      </c>
      <c r="B87" s="7" t="s">
        <v>310</v>
      </c>
      <c r="C87" s="3">
        <v>201111239777400</v>
      </c>
      <c r="D87" s="7" t="s">
        <v>643</v>
      </c>
      <c r="E87" s="7" t="s">
        <v>198</v>
      </c>
      <c r="F87" s="7" t="s">
        <v>644</v>
      </c>
      <c r="G87" s="7">
        <v>34.9</v>
      </c>
      <c r="H87" s="7" t="s">
        <v>314</v>
      </c>
      <c r="I87" s="7" t="s">
        <v>99</v>
      </c>
      <c r="J87" s="7"/>
      <c r="K87" s="7">
        <v>1</v>
      </c>
      <c r="L87" s="7"/>
      <c r="M87" s="7"/>
      <c r="N87" s="7"/>
      <c r="O87" s="7">
        <v>356000000</v>
      </c>
      <c r="P87" s="7" t="s">
        <v>99</v>
      </c>
      <c r="Q87" s="7" t="s">
        <v>101</v>
      </c>
      <c r="R87" s="7"/>
      <c r="S87" s="7" t="s">
        <v>645</v>
      </c>
      <c r="T87" s="7"/>
      <c r="U87" s="7" t="s">
        <v>324</v>
      </c>
      <c r="V87" s="7"/>
      <c r="W87" s="7" t="s">
        <v>91</v>
      </c>
      <c r="X87" s="7"/>
      <c r="Y87" s="7" t="s">
        <v>90</v>
      </c>
      <c r="Z87" s="7" t="s">
        <v>317</v>
      </c>
      <c r="AA87" s="7" t="s">
        <v>360</v>
      </c>
      <c r="AB87" s="7"/>
      <c r="AC87" s="8">
        <f t="shared" si="12"/>
        <v>44146</v>
      </c>
      <c r="AD87" s="7" t="str">
        <f t="shared" si="13"/>
        <v>EZ2PG2XFG2R5</v>
      </c>
      <c r="AE87" s="7" t="str">
        <f t="shared" si="14"/>
        <v>10:10:45</v>
      </c>
      <c r="AF87" s="7">
        <f t="shared" si="15"/>
        <v>34.9</v>
      </c>
      <c r="AG87" s="7">
        <f t="shared" si="16"/>
        <v>356000000</v>
      </c>
      <c r="AH87" s="7" t="str">
        <f t="shared" si="17"/>
        <v>NOK</v>
      </c>
      <c r="AI87" s="7"/>
      <c r="AJ87" s="7" t="str">
        <f>VLOOKUP(AD87,TR_Reports!$AZ$2:$AZ$46,1,FALSE)</f>
        <v>EZ2PG2XFG2R5</v>
      </c>
      <c r="AK87" s="7"/>
      <c r="AL87" s="7"/>
      <c r="AM87" s="7"/>
      <c r="AN87" s="7"/>
    </row>
    <row r="88" spans="1:40">
      <c r="A88" s="7">
        <v>2.0111314321704699E+18</v>
      </c>
      <c r="B88" s="7" t="s">
        <v>318</v>
      </c>
      <c r="C88" s="3">
        <v>201113240841224</v>
      </c>
      <c r="D88" s="7" t="s">
        <v>646</v>
      </c>
      <c r="E88" s="7" t="s">
        <v>206</v>
      </c>
      <c r="F88" s="7" t="s">
        <v>647</v>
      </c>
      <c r="G88" s="7">
        <v>32.659999999999997</v>
      </c>
      <c r="H88" s="7" t="s">
        <v>314</v>
      </c>
      <c r="I88" s="7" t="s">
        <v>99</v>
      </c>
      <c r="J88" s="7"/>
      <c r="K88" s="7">
        <v>1</v>
      </c>
      <c r="L88" s="7"/>
      <c r="M88" s="7"/>
      <c r="N88" s="7"/>
      <c r="O88" s="7">
        <v>163300000</v>
      </c>
      <c r="P88" s="7" t="s">
        <v>99</v>
      </c>
      <c r="Q88" s="7" t="s">
        <v>101</v>
      </c>
      <c r="R88" s="7" t="s">
        <v>358</v>
      </c>
      <c r="S88" s="7" t="s">
        <v>648</v>
      </c>
      <c r="T88" s="7">
        <v>2.01113143150047E+18</v>
      </c>
      <c r="U88" s="7" t="s">
        <v>316</v>
      </c>
      <c r="V88" s="7"/>
      <c r="W88" s="7" t="s">
        <v>91</v>
      </c>
      <c r="X88" s="7"/>
      <c r="Y88" s="7" t="s">
        <v>90</v>
      </c>
      <c r="Z88" s="7" t="s">
        <v>317</v>
      </c>
      <c r="AA88" s="7"/>
      <c r="AB88" s="7"/>
      <c r="AC88" s="8">
        <f t="shared" si="12"/>
        <v>44148</v>
      </c>
      <c r="AD88" s="7" t="str">
        <f t="shared" si="13"/>
        <v>EZF269WP1986</v>
      </c>
      <c r="AE88" s="7" t="str">
        <f t="shared" si="14"/>
        <v>12:54:18</v>
      </c>
      <c r="AF88" s="7">
        <f t="shared" si="15"/>
        <v>32.659999999999997</v>
      </c>
      <c r="AG88" s="7">
        <f t="shared" si="16"/>
        <v>163300000</v>
      </c>
      <c r="AH88" s="7" t="str">
        <f t="shared" si="17"/>
        <v>NOK</v>
      </c>
      <c r="AI88" s="7"/>
      <c r="AJ88" s="7" t="str">
        <f>VLOOKUP(AD88,TR_Reports!$AZ$2:$AZ$46,1,FALSE)</f>
        <v>EZF269WP1986</v>
      </c>
      <c r="AK88" s="7"/>
      <c r="AL88" s="7"/>
      <c r="AM88" s="7"/>
      <c r="AN88" s="7"/>
    </row>
    <row r="89" spans="1:40" s="11" customFormat="1">
      <c r="A89" s="11">
        <v>2.0111613291703501E+18</v>
      </c>
      <c r="B89" s="11" t="s">
        <v>318</v>
      </c>
      <c r="C89" s="12">
        <v>201116241160221</v>
      </c>
      <c r="D89" s="11" t="s">
        <v>649</v>
      </c>
      <c r="E89" s="11" t="s">
        <v>650</v>
      </c>
      <c r="F89" s="11" t="s">
        <v>651</v>
      </c>
      <c r="G89" s="11">
        <v>-13</v>
      </c>
      <c r="H89" s="11" t="s">
        <v>314</v>
      </c>
      <c r="I89" s="11" t="s">
        <v>140</v>
      </c>
      <c r="K89" s="11">
        <v>1</v>
      </c>
      <c r="O89" s="11">
        <v>87213862.090000004</v>
      </c>
      <c r="Q89" s="11" t="s">
        <v>101</v>
      </c>
      <c r="R89" s="11" t="s">
        <v>358</v>
      </c>
      <c r="S89" s="11" t="s">
        <v>652</v>
      </c>
      <c r="T89" s="11">
        <v>2.0111613290103501E+18</v>
      </c>
      <c r="U89" s="11" t="s">
        <v>316</v>
      </c>
      <c r="W89" s="11" t="s">
        <v>125</v>
      </c>
      <c r="Y89" s="11" t="s">
        <v>90</v>
      </c>
      <c r="Z89" s="11" t="s">
        <v>317</v>
      </c>
      <c r="AC89" s="13">
        <f t="shared" si="12"/>
        <v>44151</v>
      </c>
      <c r="AD89" s="11" t="str">
        <f t="shared" si="13"/>
        <v>EZRG8V8232C8</v>
      </c>
      <c r="AE89" s="11" t="str">
        <f t="shared" si="14"/>
        <v>13:18:00</v>
      </c>
      <c r="AF89" s="11">
        <f t="shared" si="15"/>
        <v>-13</v>
      </c>
      <c r="AG89" s="11">
        <f t="shared" si="16"/>
        <v>87213862.090000004</v>
      </c>
      <c r="AH89" s="11">
        <f t="shared" si="17"/>
        <v>0</v>
      </c>
      <c r="AJ89" s="11" t="e">
        <f>VLOOKUP(AD89,TR_Reports!$AZ$2:$AZ$46,1,FALSE)</f>
        <v>#N/A</v>
      </c>
    </row>
    <row r="90" spans="1:40">
      <c r="A90" s="7">
        <v>2.01117101022013E+18</v>
      </c>
      <c r="B90" s="7" t="s">
        <v>310</v>
      </c>
      <c r="C90" s="3">
        <v>201117241553202</v>
      </c>
      <c r="D90" s="7" t="s">
        <v>653</v>
      </c>
      <c r="E90" s="7" t="s">
        <v>211</v>
      </c>
      <c r="F90" s="7" t="s">
        <v>654</v>
      </c>
      <c r="G90" s="7">
        <v>-6.8000000000000005E-2</v>
      </c>
      <c r="H90" s="7" t="s">
        <v>425</v>
      </c>
      <c r="I90" s="7" t="s">
        <v>112</v>
      </c>
      <c r="J90" s="7"/>
      <c r="K90" s="7">
        <v>10000000</v>
      </c>
      <c r="L90" s="7"/>
      <c r="M90" s="7"/>
      <c r="N90" s="7"/>
      <c r="O90" s="7">
        <v>2195000000</v>
      </c>
      <c r="P90" s="7" t="s">
        <v>112</v>
      </c>
      <c r="Q90" s="7" t="s">
        <v>101</v>
      </c>
      <c r="R90" s="7"/>
      <c r="S90" s="7" t="s">
        <v>655</v>
      </c>
      <c r="T90" s="7"/>
      <c r="U90" s="7" t="s">
        <v>316</v>
      </c>
      <c r="V90" s="7"/>
      <c r="W90" s="7" t="s">
        <v>91</v>
      </c>
      <c r="X90" s="7"/>
      <c r="Y90" s="7" t="s">
        <v>90</v>
      </c>
      <c r="Z90" s="7" t="s">
        <v>317</v>
      </c>
      <c r="AA90" s="7"/>
      <c r="AB90" s="7"/>
      <c r="AC90" s="8">
        <f t="shared" si="12"/>
        <v>44152</v>
      </c>
      <c r="AD90" s="7" t="str">
        <f t="shared" si="13"/>
        <v>EZB2G9ZKLTJ4</v>
      </c>
      <c r="AE90" s="7" t="str">
        <f t="shared" si="14"/>
        <v>10:01:10</v>
      </c>
      <c r="AF90" s="7">
        <f t="shared" si="15"/>
        <v>-6.8000000000000005E-2</v>
      </c>
      <c r="AG90" s="7">
        <f t="shared" si="16"/>
        <v>2195000000</v>
      </c>
      <c r="AH90" s="7" t="str">
        <f t="shared" si="17"/>
        <v>SEK</v>
      </c>
      <c r="AI90" s="7"/>
      <c r="AJ90" s="7" t="str">
        <f>VLOOKUP(AD90,TR_Reports!$AZ$2:$AZ$46,1,FALSE)</f>
        <v>EZB2G9ZKLTJ4</v>
      </c>
      <c r="AK90" s="7"/>
      <c r="AL90" s="7"/>
      <c r="AM90" s="7"/>
      <c r="AN90" s="7"/>
    </row>
    <row r="91" spans="1:40">
      <c r="A91" s="7">
        <v>2.0111912220503501E+18</v>
      </c>
      <c r="B91" s="7" t="s">
        <v>310</v>
      </c>
      <c r="C91" s="3">
        <v>201119242388125</v>
      </c>
      <c r="D91" s="7" t="s">
        <v>656</v>
      </c>
      <c r="E91" s="7" t="s">
        <v>215</v>
      </c>
      <c r="F91" s="7" t="s">
        <v>657</v>
      </c>
      <c r="G91" s="7">
        <v>-13</v>
      </c>
      <c r="H91" s="7" t="s">
        <v>314</v>
      </c>
      <c r="I91" s="7" t="s">
        <v>140</v>
      </c>
      <c r="J91" s="7"/>
      <c r="K91" s="7">
        <v>1</v>
      </c>
      <c r="L91" s="7"/>
      <c r="M91" s="7"/>
      <c r="N91" s="7"/>
      <c r="O91" s="7">
        <v>107814919.59999999</v>
      </c>
      <c r="P91" s="7" t="s">
        <v>140</v>
      </c>
      <c r="Q91" s="7" t="s">
        <v>101</v>
      </c>
      <c r="R91" s="7"/>
      <c r="S91" s="7" t="s">
        <v>658</v>
      </c>
      <c r="T91" s="7"/>
      <c r="U91" s="7" t="s">
        <v>316</v>
      </c>
      <c r="V91" s="7"/>
      <c r="W91" s="7" t="s">
        <v>125</v>
      </c>
      <c r="X91" s="7"/>
      <c r="Y91" s="7" t="s">
        <v>90</v>
      </c>
      <c r="Z91" s="7" t="s">
        <v>317</v>
      </c>
      <c r="AA91" s="7"/>
      <c r="AB91" s="7"/>
      <c r="AC91" s="8">
        <f t="shared" si="12"/>
        <v>44154</v>
      </c>
      <c r="AD91" s="7" t="str">
        <f t="shared" si="13"/>
        <v>EZK1QHM8DLZ7</v>
      </c>
      <c r="AE91" s="7" t="str">
        <f t="shared" si="14"/>
        <v>11:50:00</v>
      </c>
      <c r="AF91" s="7">
        <f t="shared" si="15"/>
        <v>-13</v>
      </c>
      <c r="AG91" s="7">
        <f t="shared" si="16"/>
        <v>107814919.59999999</v>
      </c>
      <c r="AH91" s="7" t="str">
        <f t="shared" si="17"/>
        <v>EUR</v>
      </c>
      <c r="AI91" s="7"/>
      <c r="AJ91" s="7" t="str">
        <f>VLOOKUP(AD91,TR_Reports!$AZ$2:$AZ$46,1,FALSE)</f>
        <v>EZK1QHM8DLZ7</v>
      </c>
      <c r="AK91" s="7"/>
      <c r="AL91" s="7"/>
      <c r="AM91" s="7"/>
      <c r="AN91" s="7"/>
    </row>
    <row r="92" spans="1:40">
      <c r="A92" s="7">
        <v>2.0112413182904499E+18</v>
      </c>
      <c r="B92" s="7" t="s">
        <v>310</v>
      </c>
      <c r="C92" s="3">
        <v>201124243591633</v>
      </c>
      <c r="D92" s="7" t="s">
        <v>659</v>
      </c>
      <c r="E92" s="7" t="s">
        <v>219</v>
      </c>
      <c r="F92" s="7" t="s">
        <v>660</v>
      </c>
      <c r="G92" s="7">
        <v>-13</v>
      </c>
      <c r="H92" s="7" t="s">
        <v>314</v>
      </c>
      <c r="I92" s="7" t="s">
        <v>140</v>
      </c>
      <c r="J92" s="7"/>
      <c r="K92" s="7">
        <v>1</v>
      </c>
      <c r="L92" s="7"/>
      <c r="M92" s="7"/>
      <c r="N92" s="7"/>
      <c r="O92" s="7">
        <v>67202575.969999999</v>
      </c>
      <c r="P92" s="7" t="s">
        <v>140</v>
      </c>
      <c r="Q92" s="7" t="s">
        <v>101</v>
      </c>
      <c r="R92" s="7"/>
      <c r="S92" s="7" t="s">
        <v>661</v>
      </c>
      <c r="T92" s="7"/>
      <c r="U92" s="7" t="s">
        <v>316</v>
      </c>
      <c r="V92" s="7"/>
      <c r="W92" s="7" t="s">
        <v>125</v>
      </c>
      <c r="X92" s="7"/>
      <c r="Y92" s="7" t="s">
        <v>90</v>
      </c>
      <c r="Z92" s="7" t="s">
        <v>317</v>
      </c>
      <c r="AA92" s="7"/>
      <c r="AB92" s="7"/>
      <c r="AC92" s="8">
        <f t="shared" si="12"/>
        <v>44159</v>
      </c>
      <c r="AD92" s="7" t="str">
        <f t="shared" si="13"/>
        <v>EZ46Q6LQBNN8</v>
      </c>
      <c r="AE92" s="7" t="str">
        <f t="shared" si="14"/>
        <v>13:02:03</v>
      </c>
      <c r="AF92" s="7">
        <f t="shared" si="15"/>
        <v>-13</v>
      </c>
      <c r="AG92" s="7">
        <f t="shared" si="16"/>
        <v>67202575.969999999</v>
      </c>
      <c r="AH92" s="7" t="str">
        <f t="shared" si="17"/>
        <v>EUR</v>
      </c>
      <c r="AI92" s="7"/>
      <c r="AJ92" s="7" t="str">
        <f>VLOOKUP(AD92,TR_Reports!$AZ$2:$AZ$46,1,FALSE)</f>
        <v>EZ46Q6LQBNN8</v>
      </c>
      <c r="AK92" s="7"/>
      <c r="AL92" s="7"/>
      <c r="AM92" s="7"/>
      <c r="AN92" s="7"/>
    </row>
    <row r="93" spans="1:40">
      <c r="A93" s="7">
        <v>2.01125171938018E+18</v>
      </c>
      <c r="B93" s="7" t="s">
        <v>318</v>
      </c>
      <c r="C93" s="3">
        <v>201125244347427</v>
      </c>
      <c r="D93" s="7" t="s">
        <v>662</v>
      </c>
      <c r="E93" s="7" t="s">
        <v>663</v>
      </c>
      <c r="F93" s="7" t="s">
        <v>664</v>
      </c>
      <c r="G93" s="7">
        <v>-6.7000000000000004E-2</v>
      </c>
      <c r="H93" s="7" t="s">
        <v>425</v>
      </c>
      <c r="I93" s="7" t="s">
        <v>112</v>
      </c>
      <c r="J93" s="7"/>
      <c r="K93" s="7">
        <v>1</v>
      </c>
      <c r="L93" s="7"/>
      <c r="M93" s="7"/>
      <c r="N93" s="7"/>
      <c r="O93" s="7">
        <v>117440000</v>
      </c>
      <c r="P93" s="7" t="s">
        <v>112</v>
      </c>
      <c r="Q93" s="7" t="s">
        <v>101</v>
      </c>
      <c r="R93" s="7" t="s">
        <v>358</v>
      </c>
      <c r="S93" s="7" t="s">
        <v>665</v>
      </c>
      <c r="T93" s="7">
        <v>2.0112517155101801E+18</v>
      </c>
      <c r="U93" s="7" t="s">
        <v>316</v>
      </c>
      <c r="V93" s="7"/>
      <c r="W93" s="7" t="s">
        <v>90</v>
      </c>
      <c r="X93" s="7"/>
      <c r="Y93" s="7" t="s">
        <v>90</v>
      </c>
      <c r="Z93" s="7" t="s">
        <v>317</v>
      </c>
      <c r="AA93" s="7"/>
      <c r="AB93" s="7"/>
      <c r="AC93" s="8">
        <f t="shared" si="12"/>
        <v>44160</v>
      </c>
      <c r="AD93" s="7" t="str">
        <f t="shared" si="13"/>
        <v>EZSBTH7Z8DG2</v>
      </c>
      <c r="AE93" s="7" t="str">
        <f t="shared" si="14"/>
        <v>17:06:24</v>
      </c>
      <c r="AF93" s="7">
        <f t="shared" si="15"/>
        <v>-6.7000000000000004E-2</v>
      </c>
      <c r="AG93" s="7">
        <f t="shared" si="16"/>
        <v>117440000</v>
      </c>
      <c r="AH93" s="7" t="str">
        <f t="shared" si="17"/>
        <v>SEK</v>
      </c>
      <c r="AI93" s="7"/>
      <c r="AJ93" s="7" t="e">
        <f>VLOOKUP(AD93,TR_Reports!$AZ$2:$AZ$46,1,FALSE)</f>
        <v>#N/A</v>
      </c>
      <c r="AK93" s="7"/>
      <c r="AL93" s="7" t="s">
        <v>666</v>
      </c>
      <c r="AM93" s="7"/>
      <c r="AN93" s="7" t="s">
        <v>226</v>
      </c>
    </row>
    <row r="94" spans="1:40">
      <c r="A94" s="7">
        <v>2.01127105805026E+18</v>
      </c>
      <c r="B94" s="7" t="s">
        <v>318</v>
      </c>
      <c r="C94" s="3">
        <v>201127244860118</v>
      </c>
      <c r="D94" s="7" t="s">
        <v>667</v>
      </c>
      <c r="E94" s="7" t="s">
        <v>668</v>
      </c>
      <c r="F94" s="7" t="s">
        <v>669</v>
      </c>
      <c r="G94" s="7">
        <v>-15</v>
      </c>
      <c r="H94" s="7" t="s">
        <v>314</v>
      </c>
      <c r="I94" s="7" t="s">
        <v>140</v>
      </c>
      <c r="J94" s="7" t="s">
        <v>93</v>
      </c>
      <c r="K94" s="7">
        <v>1</v>
      </c>
      <c r="L94" s="7"/>
      <c r="M94" s="7"/>
      <c r="N94" s="7"/>
      <c r="O94" s="7">
        <v>63389895.729999997</v>
      </c>
      <c r="P94" s="7" t="s">
        <v>140</v>
      </c>
      <c r="Q94" s="7" t="s">
        <v>101</v>
      </c>
      <c r="R94" s="7" t="s">
        <v>358</v>
      </c>
      <c r="S94" s="7" t="s">
        <v>670</v>
      </c>
      <c r="T94" s="7">
        <v>2.0112710562402601E+18</v>
      </c>
      <c r="U94" s="7" t="s">
        <v>316</v>
      </c>
      <c r="V94" s="7"/>
      <c r="W94" s="7" t="s">
        <v>90</v>
      </c>
      <c r="X94" s="7"/>
      <c r="Y94" s="7" t="s">
        <v>90</v>
      </c>
      <c r="Z94" s="7" t="s">
        <v>317</v>
      </c>
      <c r="AA94" s="7"/>
      <c r="AB94" s="7"/>
      <c r="AC94" s="8">
        <f t="shared" si="12"/>
        <v>44162</v>
      </c>
      <c r="AD94" s="7" t="str">
        <f t="shared" si="13"/>
        <v>EZCBLCJJ4NQ4</v>
      </c>
      <c r="AE94" s="7" t="str">
        <f t="shared" si="14"/>
        <v>10:55:00</v>
      </c>
      <c r="AF94" s="7">
        <f t="shared" si="15"/>
        <v>-15</v>
      </c>
      <c r="AG94" s="7">
        <f t="shared" si="16"/>
        <v>63389895.729999997</v>
      </c>
      <c r="AH94" s="7" t="str">
        <f t="shared" si="17"/>
        <v>EUR</v>
      </c>
      <c r="AI94" s="7"/>
      <c r="AJ94" s="7" t="e">
        <f>VLOOKUP(AD94,TR_Reports!$AZ$2:$AZ$46,1,FALSE)</f>
        <v>#N/A</v>
      </c>
      <c r="AK94" s="7"/>
      <c r="AL94" s="7"/>
      <c r="AM94" s="7"/>
      <c r="AN94" s="7"/>
    </row>
    <row r="95" spans="1:40">
      <c r="A95" s="14">
        <v>2.01127E+18</v>
      </c>
      <c r="B95" s="15" t="s">
        <v>671</v>
      </c>
      <c r="C95" s="14">
        <v>201127000000000</v>
      </c>
      <c r="D95" s="15" t="s">
        <v>667</v>
      </c>
      <c r="E95" s="15" t="s">
        <v>668</v>
      </c>
      <c r="F95" s="15" t="s">
        <v>669</v>
      </c>
      <c r="G95" s="15">
        <v>-15</v>
      </c>
      <c r="H95" s="15" t="s">
        <v>314</v>
      </c>
      <c r="I95" s="15" t="s">
        <v>140</v>
      </c>
      <c r="J95" s="15"/>
      <c r="K95" s="15">
        <v>1</v>
      </c>
      <c r="L95" s="15"/>
      <c r="M95" s="15"/>
      <c r="N95" s="15"/>
      <c r="O95" s="15">
        <v>63389895.729999997</v>
      </c>
      <c r="P95" s="15" t="s">
        <v>140</v>
      </c>
      <c r="Q95" s="15" t="s">
        <v>101</v>
      </c>
      <c r="R95" s="15" t="s">
        <v>672</v>
      </c>
      <c r="S95" s="15" t="s">
        <v>673</v>
      </c>
      <c r="T95" s="14">
        <v>2.01127E+18</v>
      </c>
      <c r="U95" s="15" t="s">
        <v>316</v>
      </c>
      <c r="V95" s="15"/>
      <c r="W95" s="15" t="s">
        <v>90</v>
      </c>
      <c r="X95" s="15"/>
      <c r="Y95" s="15" t="s">
        <v>90</v>
      </c>
      <c r="Z95" s="15" t="s">
        <v>317</v>
      </c>
      <c r="AA95" s="7"/>
      <c r="AB95" s="7"/>
      <c r="AC95" s="8">
        <f t="shared" ref="AC95:AC136" si="18">DATEVALUE(LEFT(F95,10))</f>
        <v>44162</v>
      </c>
      <c r="AD95" s="7" t="str">
        <f t="shared" ref="AD95:AD136" si="19">E95</f>
        <v>EZCBLCJJ4NQ4</v>
      </c>
      <c r="AE95" s="7" t="str">
        <f t="shared" ref="AE95:AE136" si="20">SUBSTITUTE(RIGHT(F95,9),"Z","")</f>
        <v>10:55:00</v>
      </c>
      <c r="AF95" s="7">
        <f t="shared" ref="AF95:AF136" si="21">G95</f>
        <v>-15</v>
      </c>
      <c r="AG95" s="7">
        <f t="shared" ref="AG95:AG136" si="22">O95</f>
        <v>63389895.729999997</v>
      </c>
      <c r="AH95" s="7" t="str">
        <f t="shared" ref="AH95:AH136" si="23">P95</f>
        <v>EUR</v>
      </c>
      <c r="AI95" s="7"/>
      <c r="AJ95" s="7" t="e">
        <f>VLOOKUP(AD95,TR_Reports!$AZ$2:$AZ$46,1,FALSE)</f>
        <v>#N/A</v>
      </c>
      <c r="AK95" s="7"/>
      <c r="AL95" s="7"/>
      <c r="AM95" s="7"/>
      <c r="AN95" s="7"/>
    </row>
    <row r="96" spans="1:40">
      <c r="A96" s="14">
        <v>2.01127E+18</v>
      </c>
      <c r="B96" s="15" t="s">
        <v>318</v>
      </c>
      <c r="C96" s="14">
        <v>201127000000000</v>
      </c>
      <c r="D96" s="15" t="s">
        <v>667</v>
      </c>
      <c r="E96" s="15" t="s">
        <v>668</v>
      </c>
      <c r="F96" s="15" t="s">
        <v>669</v>
      </c>
      <c r="G96" s="15">
        <v>-15</v>
      </c>
      <c r="H96" s="15" t="s">
        <v>314</v>
      </c>
      <c r="I96" s="15" t="s">
        <v>140</v>
      </c>
      <c r="J96" s="15"/>
      <c r="K96" s="15">
        <v>1</v>
      </c>
      <c r="L96" s="15"/>
      <c r="M96" s="15"/>
      <c r="N96" s="15"/>
      <c r="O96" s="15">
        <v>63389895.729999997</v>
      </c>
      <c r="P96" s="15" t="s">
        <v>140</v>
      </c>
      <c r="Q96" s="15" t="s">
        <v>101</v>
      </c>
      <c r="R96" s="15" t="s">
        <v>358</v>
      </c>
      <c r="S96" s="15" t="s">
        <v>670</v>
      </c>
      <c r="T96" s="14">
        <v>2.01127E+18</v>
      </c>
      <c r="U96" s="15" t="s">
        <v>316</v>
      </c>
      <c r="V96" s="15"/>
      <c r="W96" s="15" t="s">
        <v>90</v>
      </c>
      <c r="X96" s="15"/>
      <c r="Y96" s="15" t="s">
        <v>90</v>
      </c>
      <c r="Z96" s="15" t="s">
        <v>317</v>
      </c>
      <c r="AA96" s="7"/>
      <c r="AB96" s="7"/>
      <c r="AC96" s="8">
        <f t="shared" si="18"/>
        <v>44162</v>
      </c>
      <c r="AD96" s="7" t="str">
        <f t="shared" si="19"/>
        <v>EZCBLCJJ4NQ4</v>
      </c>
      <c r="AE96" s="7" t="str">
        <f t="shared" si="20"/>
        <v>10:55:00</v>
      </c>
      <c r="AF96" s="7">
        <f t="shared" si="21"/>
        <v>-15</v>
      </c>
      <c r="AG96" s="7">
        <f t="shared" si="22"/>
        <v>63389895.729999997</v>
      </c>
      <c r="AH96" s="7" t="str">
        <f t="shared" si="23"/>
        <v>EUR</v>
      </c>
      <c r="AI96" s="7"/>
      <c r="AJ96" s="7" t="e">
        <f>VLOOKUP(AD96,TR_Reports!$AZ$2:$AZ$46,1,FALSE)</f>
        <v>#N/A</v>
      </c>
      <c r="AK96" s="7"/>
      <c r="AL96" s="7"/>
      <c r="AM96" s="7"/>
      <c r="AN96" s="7"/>
    </row>
    <row r="97" spans="1:39">
      <c r="A97" s="14">
        <v>2.01127E+18</v>
      </c>
      <c r="B97" s="15" t="s">
        <v>671</v>
      </c>
      <c r="C97" s="14">
        <v>201127000000000</v>
      </c>
      <c r="D97" s="15" t="s">
        <v>667</v>
      </c>
      <c r="E97" s="15" t="s">
        <v>668</v>
      </c>
      <c r="F97" s="15" t="s">
        <v>669</v>
      </c>
      <c r="G97" s="15">
        <v>-15</v>
      </c>
      <c r="H97" s="15" t="s">
        <v>314</v>
      </c>
      <c r="I97" s="15" t="s">
        <v>140</v>
      </c>
      <c r="J97" s="15"/>
      <c r="K97" s="15">
        <v>1</v>
      </c>
      <c r="L97" s="15"/>
      <c r="M97" s="15"/>
      <c r="N97" s="15"/>
      <c r="O97" s="15">
        <v>63389895.729999997</v>
      </c>
      <c r="P97" s="15" t="s">
        <v>140</v>
      </c>
      <c r="Q97" s="15" t="s">
        <v>101</v>
      </c>
      <c r="R97" s="15" t="s">
        <v>672</v>
      </c>
      <c r="S97" s="15" t="s">
        <v>674</v>
      </c>
      <c r="T97" s="14">
        <v>2.01127E+18</v>
      </c>
      <c r="U97" s="15" t="s">
        <v>316</v>
      </c>
      <c r="V97" s="15"/>
      <c r="W97" s="15" t="s">
        <v>90</v>
      </c>
      <c r="X97" s="15"/>
      <c r="Y97" s="15" t="s">
        <v>90</v>
      </c>
      <c r="Z97" s="15" t="s">
        <v>317</v>
      </c>
      <c r="AA97" s="7"/>
      <c r="AB97" s="7"/>
      <c r="AC97" s="8">
        <f t="shared" si="18"/>
        <v>44162</v>
      </c>
      <c r="AD97" s="7" t="str">
        <f t="shared" si="19"/>
        <v>EZCBLCJJ4NQ4</v>
      </c>
      <c r="AE97" s="7" t="str">
        <f t="shared" si="20"/>
        <v>10:55:00</v>
      </c>
      <c r="AF97" s="7">
        <f t="shared" si="21"/>
        <v>-15</v>
      </c>
      <c r="AG97" s="7">
        <f t="shared" si="22"/>
        <v>63389895.729999997</v>
      </c>
      <c r="AH97" s="7" t="str">
        <f t="shared" si="23"/>
        <v>EUR</v>
      </c>
      <c r="AI97" s="7"/>
      <c r="AJ97" s="7" t="e">
        <f>VLOOKUP(AD97,TR_Reports!$AZ$2:$AZ$46,1,FALSE)</f>
        <v>#N/A</v>
      </c>
      <c r="AK97" s="7"/>
      <c r="AL97" s="7"/>
      <c r="AM97" s="7"/>
    </row>
    <row r="98" spans="1:39">
      <c r="A98" s="14">
        <v>2.01127E+18</v>
      </c>
      <c r="B98" s="15" t="s">
        <v>318</v>
      </c>
      <c r="C98" s="14">
        <v>201127000000000</v>
      </c>
      <c r="D98" s="15" t="s">
        <v>667</v>
      </c>
      <c r="E98" s="15" t="s">
        <v>226</v>
      </c>
      <c r="F98" s="15" t="s">
        <v>675</v>
      </c>
      <c r="G98" s="15">
        <v>-15</v>
      </c>
      <c r="H98" s="15" t="s">
        <v>314</v>
      </c>
      <c r="I98" s="15" t="s">
        <v>140</v>
      </c>
      <c r="J98" s="15"/>
      <c r="K98" s="15">
        <v>1</v>
      </c>
      <c r="L98" s="15"/>
      <c r="M98" s="15"/>
      <c r="N98" s="15"/>
      <c r="O98" s="15">
        <v>63389895.729999997</v>
      </c>
      <c r="P98" s="15" t="s">
        <v>140</v>
      </c>
      <c r="Q98" s="15" t="s">
        <v>101</v>
      </c>
      <c r="R98" s="15" t="s">
        <v>358</v>
      </c>
      <c r="S98" s="15" t="s">
        <v>676</v>
      </c>
      <c r="T98" s="14">
        <v>2.01127E+18</v>
      </c>
      <c r="U98" s="15" t="s">
        <v>316</v>
      </c>
      <c r="V98" s="15"/>
      <c r="W98" s="15" t="s">
        <v>90</v>
      </c>
      <c r="X98" s="15"/>
      <c r="Y98" s="15" t="s">
        <v>90</v>
      </c>
      <c r="Z98" s="15" t="s">
        <v>317</v>
      </c>
      <c r="AA98" s="7"/>
      <c r="AB98" s="7"/>
      <c r="AC98" s="8">
        <f t="shared" si="18"/>
        <v>44162</v>
      </c>
      <c r="AD98" s="7" t="str">
        <f t="shared" si="19"/>
        <v>EZY3TYSBJLL5</v>
      </c>
      <c r="AE98" s="7" t="str">
        <f t="shared" si="20"/>
        <v>15:25:00</v>
      </c>
      <c r="AF98" s="7">
        <f t="shared" si="21"/>
        <v>-15</v>
      </c>
      <c r="AG98" s="7">
        <f t="shared" si="22"/>
        <v>63389895.729999997</v>
      </c>
      <c r="AH98" s="7" t="str">
        <f t="shared" si="23"/>
        <v>EUR</v>
      </c>
      <c r="AI98" s="7"/>
      <c r="AJ98" s="7" t="str">
        <f>VLOOKUP(AD98,TR_Reports!$AZ$2:$AZ$46,1,FALSE)</f>
        <v>EZY3TYSBJLL5</v>
      </c>
      <c r="AK98" s="7"/>
      <c r="AL98" s="7"/>
      <c r="AM98" s="7"/>
    </row>
    <row r="99" spans="1:39">
      <c r="A99" s="14">
        <v>2.0113E+18</v>
      </c>
      <c r="B99" s="15" t="s">
        <v>310</v>
      </c>
      <c r="C99" s="14">
        <v>201130000000000</v>
      </c>
      <c r="D99" s="15" t="s">
        <v>677</v>
      </c>
      <c r="E99" s="15" t="s">
        <v>678</v>
      </c>
      <c r="F99" s="15" t="s">
        <v>679</v>
      </c>
      <c r="G99" s="15">
        <v>-7.9000000000000001E-2</v>
      </c>
      <c r="H99" s="15" t="s">
        <v>425</v>
      </c>
      <c r="I99" s="15" t="s">
        <v>112</v>
      </c>
      <c r="J99" s="15"/>
      <c r="K99" s="15">
        <v>1</v>
      </c>
      <c r="L99" s="15"/>
      <c r="M99" s="15"/>
      <c r="N99" s="15"/>
      <c r="O99" s="15">
        <v>706750000</v>
      </c>
      <c r="P99" s="15" t="s">
        <v>112</v>
      </c>
      <c r="Q99" s="15" t="s">
        <v>101</v>
      </c>
      <c r="R99" s="15"/>
      <c r="S99" s="15" t="s">
        <v>680</v>
      </c>
      <c r="T99" s="15"/>
      <c r="U99" s="15" t="s">
        <v>316</v>
      </c>
      <c r="V99" s="15"/>
      <c r="W99" s="15" t="s">
        <v>91</v>
      </c>
      <c r="X99" s="15"/>
      <c r="Y99" s="15" t="s">
        <v>90</v>
      </c>
      <c r="Z99" s="15" t="s">
        <v>317</v>
      </c>
      <c r="AA99" s="7"/>
      <c r="AB99" s="7"/>
      <c r="AC99" s="8">
        <f t="shared" si="18"/>
        <v>44165</v>
      </c>
      <c r="AD99" s="7" t="str">
        <f t="shared" si="19"/>
        <v>EZDNRTGV1QK3</v>
      </c>
      <c r="AE99" s="7" t="str">
        <f t="shared" si="20"/>
        <v>10:35:48</v>
      </c>
      <c r="AF99" s="7">
        <f t="shared" si="21"/>
        <v>-7.9000000000000001E-2</v>
      </c>
      <c r="AG99" s="7">
        <f t="shared" si="22"/>
        <v>706750000</v>
      </c>
      <c r="AH99" s="7" t="str">
        <f t="shared" si="23"/>
        <v>SEK</v>
      </c>
      <c r="AI99" s="7"/>
      <c r="AJ99" s="7" t="e">
        <f>VLOOKUP(AD99,TR_Reports!$AZ$2:$AZ$46,1,FALSE)</f>
        <v>#N/A</v>
      </c>
      <c r="AK99" s="7" t="s">
        <v>230</v>
      </c>
      <c r="AL99" s="7"/>
      <c r="AM99" s="7" t="s">
        <v>681</v>
      </c>
    </row>
    <row r="100" spans="1:39">
      <c r="A100" s="14">
        <v>2.0113E+18</v>
      </c>
      <c r="B100" s="15" t="s">
        <v>310</v>
      </c>
      <c r="C100" s="14">
        <v>201130000000000</v>
      </c>
      <c r="D100" s="15" t="s">
        <v>682</v>
      </c>
      <c r="E100" s="15" t="s">
        <v>234</v>
      </c>
      <c r="F100" s="15" t="s">
        <v>683</v>
      </c>
      <c r="G100" s="15">
        <v>-15</v>
      </c>
      <c r="H100" s="15" t="s">
        <v>314</v>
      </c>
      <c r="I100" s="15" t="s">
        <v>140</v>
      </c>
      <c r="J100" s="15"/>
      <c r="K100" s="15">
        <v>1</v>
      </c>
      <c r="L100" s="15"/>
      <c r="M100" s="15"/>
      <c r="N100" s="15"/>
      <c r="O100" s="15">
        <v>77710505.439999998</v>
      </c>
      <c r="P100" s="15" t="s">
        <v>140</v>
      </c>
      <c r="Q100" s="15" t="s">
        <v>101</v>
      </c>
      <c r="R100" s="15"/>
      <c r="S100" s="15" t="s">
        <v>684</v>
      </c>
      <c r="T100" s="15"/>
      <c r="U100" s="15" t="s">
        <v>316</v>
      </c>
      <c r="V100" s="15"/>
      <c r="W100" s="15" t="s">
        <v>125</v>
      </c>
      <c r="X100" s="15"/>
      <c r="Y100" s="15" t="s">
        <v>90</v>
      </c>
      <c r="Z100" s="15" t="s">
        <v>317</v>
      </c>
      <c r="AA100" s="7"/>
      <c r="AB100" s="7"/>
      <c r="AC100" s="8">
        <f t="shared" si="18"/>
        <v>44165</v>
      </c>
      <c r="AD100" s="7" t="str">
        <f t="shared" si="19"/>
        <v>EZXWS5964QJ9</v>
      </c>
      <c r="AE100" s="7" t="str">
        <f t="shared" si="20"/>
        <v>11:10:00</v>
      </c>
      <c r="AF100" s="7">
        <f t="shared" si="21"/>
        <v>-15</v>
      </c>
      <c r="AG100" s="7">
        <f t="shared" si="22"/>
        <v>77710505.439999998</v>
      </c>
      <c r="AH100" s="7" t="str">
        <f t="shared" si="23"/>
        <v>EUR</v>
      </c>
      <c r="AI100" s="7"/>
      <c r="AJ100" s="7" t="str">
        <f>VLOOKUP(AD100,TR_Reports!$AZ$2:$AZ$46,1,FALSE)</f>
        <v>EZXWS5964QJ9</v>
      </c>
      <c r="AK100" s="7"/>
      <c r="AL100" s="7"/>
      <c r="AM100" s="7"/>
    </row>
    <row r="101" spans="1:39">
      <c r="A101" s="14">
        <v>2.0113E+18</v>
      </c>
      <c r="B101" s="15" t="s">
        <v>310</v>
      </c>
      <c r="C101" s="14">
        <v>201130000000000</v>
      </c>
      <c r="D101" s="15" t="s">
        <v>685</v>
      </c>
      <c r="E101" s="15" t="s">
        <v>238</v>
      </c>
      <c r="F101" s="15" t="s">
        <v>686</v>
      </c>
      <c r="G101" s="15">
        <v>-15</v>
      </c>
      <c r="H101" s="15" t="s">
        <v>314</v>
      </c>
      <c r="I101" s="15" t="s">
        <v>140</v>
      </c>
      <c r="J101" s="15"/>
      <c r="K101" s="15">
        <v>1</v>
      </c>
      <c r="L101" s="15"/>
      <c r="M101" s="15"/>
      <c r="N101" s="15"/>
      <c r="O101" s="15">
        <v>50114557.579999998</v>
      </c>
      <c r="P101" s="15" t="s">
        <v>140</v>
      </c>
      <c r="Q101" s="15" t="s">
        <v>101</v>
      </c>
      <c r="R101" s="15"/>
      <c r="S101" s="15" t="s">
        <v>687</v>
      </c>
      <c r="T101" s="15"/>
      <c r="U101" s="15" t="s">
        <v>316</v>
      </c>
      <c r="V101" s="15"/>
      <c r="W101" s="15" t="s">
        <v>125</v>
      </c>
      <c r="X101" s="15"/>
      <c r="Y101" s="15" t="s">
        <v>90</v>
      </c>
      <c r="Z101" s="15" t="s">
        <v>317</v>
      </c>
      <c r="AA101" s="7"/>
      <c r="AB101" s="7"/>
      <c r="AC101" s="8">
        <f t="shared" si="18"/>
        <v>44165</v>
      </c>
      <c r="AD101" s="7" t="str">
        <f t="shared" si="19"/>
        <v>EZYWZW8J41X4</v>
      </c>
      <c r="AE101" s="7" t="str">
        <f t="shared" si="20"/>
        <v>11:31:03</v>
      </c>
      <c r="AF101" s="7">
        <f t="shared" si="21"/>
        <v>-15</v>
      </c>
      <c r="AG101" s="7">
        <f t="shared" si="22"/>
        <v>50114557.579999998</v>
      </c>
      <c r="AH101" s="7" t="str">
        <f t="shared" si="23"/>
        <v>EUR</v>
      </c>
      <c r="AI101" s="7"/>
      <c r="AJ101" s="7" t="str">
        <f>VLOOKUP(AD101,TR_Reports!$AZ$2:$AZ$46,1,FALSE)</f>
        <v>EZYWZW8J41X4</v>
      </c>
      <c r="AK101" s="7"/>
      <c r="AL101" s="7"/>
      <c r="AM101" s="7"/>
    </row>
    <row r="102" spans="1:39">
      <c r="A102" s="14">
        <v>2.01204E+18</v>
      </c>
      <c r="B102" s="15" t="s">
        <v>310</v>
      </c>
      <c r="C102" s="14">
        <v>201204000000000</v>
      </c>
      <c r="D102" s="15" t="s">
        <v>688</v>
      </c>
      <c r="E102" s="15" t="s">
        <v>243</v>
      </c>
      <c r="F102" s="15" t="s">
        <v>689</v>
      </c>
      <c r="G102" s="15">
        <v>2438</v>
      </c>
      <c r="H102" s="15" t="s">
        <v>314</v>
      </c>
      <c r="I102" s="15" t="s">
        <v>242</v>
      </c>
      <c r="J102" s="15"/>
      <c r="K102" s="15">
        <v>1</v>
      </c>
      <c r="L102" s="15"/>
      <c r="M102" s="15"/>
      <c r="N102" s="15"/>
      <c r="O102" s="15">
        <v>8308450000</v>
      </c>
      <c r="P102" s="15" t="s">
        <v>242</v>
      </c>
      <c r="Q102" s="15" t="s">
        <v>101</v>
      </c>
      <c r="R102" s="15"/>
      <c r="S102" s="15" t="s">
        <v>690</v>
      </c>
      <c r="T102" s="15"/>
      <c r="U102" s="15" t="s">
        <v>316</v>
      </c>
      <c r="V102" s="15"/>
      <c r="W102" s="15" t="s">
        <v>91</v>
      </c>
      <c r="X102" s="15"/>
      <c r="Y102" s="15" t="s">
        <v>90</v>
      </c>
      <c r="Z102" s="15" t="s">
        <v>317</v>
      </c>
      <c r="AA102" s="7"/>
      <c r="AB102" s="7"/>
      <c r="AC102" s="8">
        <f t="shared" si="18"/>
        <v>44169</v>
      </c>
      <c r="AD102" s="7" t="str">
        <f t="shared" si="19"/>
        <v>EZYC4MYQVMZ4</v>
      </c>
      <c r="AE102" s="7" t="str">
        <f t="shared" si="20"/>
        <v>09:25:20</v>
      </c>
      <c r="AF102" s="7">
        <f t="shared" si="21"/>
        <v>2438</v>
      </c>
      <c r="AG102" s="7">
        <f t="shared" si="22"/>
        <v>8308450000</v>
      </c>
      <c r="AH102" s="7" t="str">
        <f t="shared" si="23"/>
        <v>JPY</v>
      </c>
      <c r="AI102" s="7"/>
      <c r="AJ102" s="7" t="str">
        <f>VLOOKUP(AD102,TR_Reports!$AZ$2:$AZ$46,1,FALSE)</f>
        <v>EZYC4MYQVMZ4</v>
      </c>
      <c r="AK102" s="7"/>
      <c r="AL102" s="7"/>
      <c r="AM102" s="7"/>
    </row>
    <row r="103" spans="1:39">
      <c r="A103" s="14">
        <v>2.01204E+18</v>
      </c>
      <c r="B103" s="15" t="s">
        <v>310</v>
      </c>
      <c r="C103" s="14">
        <v>201204000000000</v>
      </c>
      <c r="D103" s="15" t="s">
        <v>688</v>
      </c>
      <c r="E103" s="15" t="s">
        <v>243</v>
      </c>
      <c r="F103" s="15" t="s">
        <v>689</v>
      </c>
      <c r="G103" s="15">
        <v>2438</v>
      </c>
      <c r="H103" s="15" t="s">
        <v>569</v>
      </c>
      <c r="I103" s="15" t="s">
        <v>242</v>
      </c>
      <c r="J103" s="15"/>
      <c r="K103" s="15">
        <v>1</v>
      </c>
      <c r="L103" s="15"/>
      <c r="M103" s="15"/>
      <c r="N103" s="15"/>
      <c r="O103" s="15">
        <v>4876000000</v>
      </c>
      <c r="P103" s="15" t="s">
        <v>242</v>
      </c>
      <c r="Q103" s="15" t="s">
        <v>101</v>
      </c>
      <c r="R103" s="15"/>
      <c r="S103" s="15" t="s">
        <v>691</v>
      </c>
      <c r="T103" s="15"/>
      <c r="U103" s="15" t="s">
        <v>316</v>
      </c>
      <c r="V103" s="15"/>
      <c r="W103" s="15" t="s">
        <v>90</v>
      </c>
      <c r="X103" s="15"/>
      <c r="Y103" s="15" t="s">
        <v>90</v>
      </c>
      <c r="Z103" s="15" t="s">
        <v>317</v>
      </c>
      <c r="AA103" s="7"/>
      <c r="AB103" s="7"/>
      <c r="AC103" s="8">
        <f t="shared" si="18"/>
        <v>44169</v>
      </c>
      <c r="AD103" s="7" t="str">
        <f t="shared" si="19"/>
        <v>EZYC4MYQVMZ4</v>
      </c>
      <c r="AE103" s="7" t="str">
        <f t="shared" si="20"/>
        <v>09:25:20</v>
      </c>
      <c r="AF103" s="7">
        <f t="shared" si="21"/>
        <v>2438</v>
      </c>
      <c r="AG103" s="7">
        <f t="shared" si="22"/>
        <v>4876000000</v>
      </c>
      <c r="AH103" s="7" t="str">
        <f t="shared" si="23"/>
        <v>JPY</v>
      </c>
      <c r="AI103" s="7"/>
      <c r="AJ103" s="7" t="str">
        <f>VLOOKUP(AD103,TR_Reports!$AZ$2:$AZ$46,1,FALSE)</f>
        <v>EZYC4MYQVMZ4</v>
      </c>
      <c r="AK103" s="7"/>
      <c r="AL103" s="7"/>
      <c r="AM103" s="7"/>
    </row>
    <row r="104" spans="1:39">
      <c r="A104" s="14">
        <v>2.01204E+18</v>
      </c>
      <c r="B104" s="15" t="s">
        <v>671</v>
      </c>
      <c r="C104" s="14">
        <v>201204000000000</v>
      </c>
      <c r="D104" s="15" t="s">
        <v>688</v>
      </c>
      <c r="E104" s="15" t="s">
        <v>243</v>
      </c>
      <c r="F104" s="15" t="s">
        <v>689</v>
      </c>
      <c r="G104" s="15">
        <v>2438</v>
      </c>
      <c r="H104" s="15" t="s">
        <v>569</v>
      </c>
      <c r="I104" s="15" t="s">
        <v>242</v>
      </c>
      <c r="J104" s="15"/>
      <c r="K104" s="15">
        <v>1</v>
      </c>
      <c r="L104" s="15"/>
      <c r="M104" s="15"/>
      <c r="N104" s="15"/>
      <c r="O104" s="15">
        <v>4876000000</v>
      </c>
      <c r="P104" s="15" t="s">
        <v>242</v>
      </c>
      <c r="Q104" s="15" t="s">
        <v>101</v>
      </c>
      <c r="R104" s="15" t="s">
        <v>672</v>
      </c>
      <c r="S104" s="15" t="s">
        <v>692</v>
      </c>
      <c r="T104" s="14">
        <v>2.01204E+18</v>
      </c>
      <c r="U104" s="15" t="s">
        <v>316</v>
      </c>
      <c r="V104" s="15"/>
      <c r="W104" s="15" t="s">
        <v>90</v>
      </c>
      <c r="X104" s="15"/>
      <c r="Y104" s="15" t="s">
        <v>90</v>
      </c>
      <c r="Z104" s="15" t="s">
        <v>317</v>
      </c>
      <c r="AA104" s="7"/>
      <c r="AB104" s="7"/>
      <c r="AC104" s="8">
        <f t="shared" si="18"/>
        <v>44169</v>
      </c>
      <c r="AD104" s="7" t="str">
        <f t="shared" si="19"/>
        <v>EZYC4MYQVMZ4</v>
      </c>
      <c r="AE104" s="7" t="str">
        <f t="shared" si="20"/>
        <v>09:25:20</v>
      </c>
      <c r="AF104" s="7">
        <f t="shared" si="21"/>
        <v>2438</v>
      </c>
      <c r="AG104" s="7">
        <f t="shared" si="22"/>
        <v>4876000000</v>
      </c>
      <c r="AH104" s="7" t="str">
        <f t="shared" si="23"/>
        <v>JPY</v>
      </c>
      <c r="AI104" s="7"/>
      <c r="AJ104" s="7" t="str">
        <f>VLOOKUP(AD104,TR_Reports!$AZ$2:$AZ$46,1,FALSE)</f>
        <v>EZYC4MYQVMZ4</v>
      </c>
      <c r="AK104" s="7"/>
      <c r="AL104" s="7"/>
      <c r="AM104" s="7"/>
    </row>
    <row r="105" spans="1:39">
      <c r="A105" s="14">
        <v>2.01204E+18</v>
      </c>
      <c r="B105" s="15" t="s">
        <v>318</v>
      </c>
      <c r="C105" s="14">
        <v>201204000000000</v>
      </c>
      <c r="D105" s="15" t="s">
        <v>688</v>
      </c>
      <c r="E105" s="15" t="s">
        <v>243</v>
      </c>
      <c r="F105" s="15" t="s">
        <v>689</v>
      </c>
      <c r="G105" s="15">
        <v>-65</v>
      </c>
      <c r="H105" s="15" t="s">
        <v>314</v>
      </c>
      <c r="I105" s="15" t="s">
        <v>242</v>
      </c>
      <c r="J105" s="15"/>
      <c r="K105" s="15">
        <v>1</v>
      </c>
      <c r="L105" s="15"/>
      <c r="M105" s="15"/>
      <c r="N105" s="15"/>
      <c r="O105" s="15">
        <v>4876000000</v>
      </c>
      <c r="P105" s="15" t="s">
        <v>242</v>
      </c>
      <c r="Q105" s="15" t="s">
        <v>101</v>
      </c>
      <c r="R105" s="15" t="s">
        <v>358</v>
      </c>
      <c r="S105" s="15" t="s">
        <v>693</v>
      </c>
      <c r="T105" s="14">
        <v>2.01204E+18</v>
      </c>
      <c r="U105" s="15" t="s">
        <v>316</v>
      </c>
      <c r="V105" s="15"/>
      <c r="W105" s="15" t="s">
        <v>90</v>
      </c>
      <c r="X105" s="15"/>
      <c r="Y105" s="15" t="s">
        <v>90</v>
      </c>
      <c r="Z105" s="15" t="s">
        <v>317</v>
      </c>
      <c r="AA105" s="7"/>
      <c r="AB105" s="7"/>
      <c r="AC105" s="8">
        <f t="shared" si="18"/>
        <v>44169</v>
      </c>
      <c r="AD105" s="7" t="str">
        <f t="shared" si="19"/>
        <v>EZYC4MYQVMZ4</v>
      </c>
      <c r="AE105" s="7" t="str">
        <f t="shared" si="20"/>
        <v>09:25:20</v>
      </c>
      <c r="AF105" s="7">
        <f t="shared" si="21"/>
        <v>-65</v>
      </c>
      <c r="AG105" s="7">
        <f t="shared" si="22"/>
        <v>4876000000</v>
      </c>
      <c r="AH105" s="7" t="str">
        <f t="shared" si="23"/>
        <v>JPY</v>
      </c>
      <c r="AI105" s="7"/>
      <c r="AJ105" s="7" t="str">
        <f>VLOOKUP(AD105,TR_Reports!$AZ$2:$AZ$46,1,FALSE)</f>
        <v>EZYC4MYQVMZ4</v>
      </c>
      <c r="AK105" s="7"/>
      <c r="AL105" s="7"/>
      <c r="AM105" s="7"/>
    </row>
    <row r="106" spans="1:39">
      <c r="A106" s="14">
        <v>2.01204E+18</v>
      </c>
      <c r="B106" s="15" t="s">
        <v>671</v>
      </c>
      <c r="C106" s="14">
        <v>201204000000000</v>
      </c>
      <c r="D106" s="15" t="s">
        <v>688</v>
      </c>
      <c r="E106" s="15" t="s">
        <v>243</v>
      </c>
      <c r="F106" s="15" t="s">
        <v>689</v>
      </c>
      <c r="G106" s="15">
        <v>2438</v>
      </c>
      <c r="H106" s="15" t="s">
        <v>314</v>
      </c>
      <c r="I106" s="15" t="s">
        <v>242</v>
      </c>
      <c r="J106" s="15"/>
      <c r="K106" s="15">
        <v>1</v>
      </c>
      <c r="L106" s="15"/>
      <c r="M106" s="15"/>
      <c r="N106" s="15"/>
      <c r="O106" s="15">
        <v>8308450000</v>
      </c>
      <c r="P106" s="15" t="s">
        <v>242</v>
      </c>
      <c r="Q106" s="15" t="s">
        <v>101</v>
      </c>
      <c r="R106" s="15" t="s">
        <v>672</v>
      </c>
      <c r="S106" s="15" t="s">
        <v>694</v>
      </c>
      <c r="T106" s="14">
        <v>2.01204E+18</v>
      </c>
      <c r="U106" s="15" t="s">
        <v>316</v>
      </c>
      <c r="V106" s="15"/>
      <c r="W106" s="15" t="s">
        <v>91</v>
      </c>
      <c r="X106" s="15"/>
      <c r="Y106" s="15" t="s">
        <v>90</v>
      </c>
      <c r="Z106" s="15" t="s">
        <v>317</v>
      </c>
      <c r="AA106" s="7"/>
      <c r="AB106" s="7"/>
      <c r="AC106" s="8">
        <f t="shared" si="18"/>
        <v>44169</v>
      </c>
      <c r="AD106" s="7" t="str">
        <f t="shared" si="19"/>
        <v>EZYC4MYQVMZ4</v>
      </c>
      <c r="AE106" s="7" t="str">
        <f t="shared" si="20"/>
        <v>09:25:20</v>
      </c>
      <c r="AF106" s="7">
        <f t="shared" si="21"/>
        <v>2438</v>
      </c>
      <c r="AG106" s="7">
        <f t="shared" si="22"/>
        <v>8308450000</v>
      </c>
      <c r="AH106" s="7" t="str">
        <f t="shared" si="23"/>
        <v>JPY</v>
      </c>
      <c r="AI106" s="7"/>
      <c r="AJ106" s="7" t="str">
        <f>VLOOKUP(AD106,TR_Reports!$AZ$2:$AZ$46,1,FALSE)</f>
        <v>EZYC4MYQVMZ4</v>
      </c>
      <c r="AK106" s="7"/>
      <c r="AL106" s="7"/>
      <c r="AM106" s="7"/>
    </row>
    <row r="107" spans="1:39">
      <c r="A107" s="14">
        <v>2.01204E+18</v>
      </c>
      <c r="B107" s="15" t="s">
        <v>318</v>
      </c>
      <c r="C107" s="14">
        <v>201204000000000</v>
      </c>
      <c r="D107" s="15" t="s">
        <v>688</v>
      </c>
      <c r="E107" s="15" t="s">
        <v>243</v>
      </c>
      <c r="F107" s="15" t="s">
        <v>689</v>
      </c>
      <c r="G107" s="15">
        <v>2438</v>
      </c>
      <c r="H107" s="15" t="s">
        <v>569</v>
      </c>
      <c r="I107" s="15" t="s">
        <v>242</v>
      </c>
      <c r="J107" s="15"/>
      <c r="K107" s="15">
        <v>1</v>
      </c>
      <c r="L107" s="15"/>
      <c r="M107" s="15"/>
      <c r="N107" s="15"/>
      <c r="O107" s="15">
        <v>8308450000</v>
      </c>
      <c r="P107" s="15" t="s">
        <v>242</v>
      </c>
      <c r="Q107" s="15" t="s">
        <v>101</v>
      </c>
      <c r="R107" s="15" t="s">
        <v>358</v>
      </c>
      <c r="S107" s="15" t="s">
        <v>695</v>
      </c>
      <c r="T107" s="14">
        <v>2.01204E+18</v>
      </c>
      <c r="U107" s="15" t="s">
        <v>316</v>
      </c>
      <c r="V107" s="15"/>
      <c r="W107" s="15" t="s">
        <v>91</v>
      </c>
      <c r="X107" s="15"/>
      <c r="Y107" s="15" t="s">
        <v>90</v>
      </c>
      <c r="Z107" s="15" t="s">
        <v>317</v>
      </c>
      <c r="AA107" s="7"/>
      <c r="AB107" s="7"/>
      <c r="AC107" s="8">
        <f t="shared" si="18"/>
        <v>44169</v>
      </c>
      <c r="AD107" s="7" t="str">
        <f t="shared" si="19"/>
        <v>EZYC4MYQVMZ4</v>
      </c>
      <c r="AE107" s="7" t="str">
        <f t="shared" si="20"/>
        <v>09:25:20</v>
      </c>
      <c r="AF107" s="7">
        <f t="shared" si="21"/>
        <v>2438</v>
      </c>
      <c r="AG107" s="7">
        <f t="shared" si="22"/>
        <v>8308450000</v>
      </c>
      <c r="AH107" s="7" t="str">
        <f t="shared" si="23"/>
        <v>JPY</v>
      </c>
      <c r="AI107" s="7"/>
      <c r="AJ107" s="7" t="str">
        <f>VLOOKUP(AD107,TR_Reports!$AZ$2:$AZ$46,1,FALSE)</f>
        <v>EZYC4MYQVMZ4</v>
      </c>
      <c r="AK107" s="7"/>
      <c r="AL107" s="7"/>
      <c r="AM107" s="7"/>
    </row>
    <row r="108" spans="1:39">
      <c r="A108" s="14">
        <v>2.01207E+18</v>
      </c>
      <c r="B108" s="15" t="s">
        <v>310</v>
      </c>
      <c r="C108" s="14">
        <v>201207000000000</v>
      </c>
      <c r="D108" s="15" t="s">
        <v>696</v>
      </c>
      <c r="E108" s="15" t="s">
        <v>697</v>
      </c>
      <c r="F108" s="15" t="s">
        <v>698</v>
      </c>
      <c r="G108" s="15">
        <v>65</v>
      </c>
      <c r="H108" s="15" t="s">
        <v>314</v>
      </c>
      <c r="I108" s="15" t="s">
        <v>242</v>
      </c>
      <c r="J108" s="15"/>
      <c r="K108" s="15">
        <v>1</v>
      </c>
      <c r="L108" s="15"/>
      <c r="M108" s="15"/>
      <c r="N108" s="15"/>
      <c r="O108" s="15">
        <v>8876000000</v>
      </c>
      <c r="P108" s="15" t="s">
        <v>242</v>
      </c>
      <c r="Q108" s="15" t="s">
        <v>101</v>
      </c>
      <c r="R108" s="15"/>
      <c r="S108" s="15" t="s">
        <v>699</v>
      </c>
      <c r="T108" s="15"/>
      <c r="U108" s="15" t="s">
        <v>316</v>
      </c>
      <c r="V108" s="15"/>
      <c r="W108" s="15" t="s">
        <v>91</v>
      </c>
      <c r="X108" s="15"/>
      <c r="Y108" s="15" t="s">
        <v>90</v>
      </c>
      <c r="Z108" s="15" t="s">
        <v>317</v>
      </c>
      <c r="AA108" s="7"/>
      <c r="AB108" s="7"/>
      <c r="AC108" s="8">
        <f t="shared" si="18"/>
        <v>44172</v>
      </c>
      <c r="AD108" s="7" t="str">
        <f t="shared" si="19"/>
        <v>EZNC2FJ67R03</v>
      </c>
      <c r="AE108" s="7" t="str">
        <f t="shared" si="20"/>
        <v>08:39:01</v>
      </c>
      <c r="AF108" s="7">
        <f t="shared" si="21"/>
        <v>65</v>
      </c>
      <c r="AG108" s="7">
        <f t="shared" si="22"/>
        <v>8876000000</v>
      </c>
      <c r="AH108" s="7" t="str">
        <f t="shared" si="23"/>
        <v>JPY</v>
      </c>
      <c r="AI108" s="7"/>
      <c r="AJ108" s="7" t="e">
        <f>VLOOKUP(AD108,TR_Reports!$AZ$2:$AZ$46,1,FALSE)</f>
        <v>#N/A</v>
      </c>
      <c r="AK108" s="7"/>
      <c r="AL108" s="7"/>
      <c r="AM108" s="7"/>
    </row>
    <row r="109" spans="1:39">
      <c r="A109" s="14">
        <v>2.01207E+18</v>
      </c>
      <c r="B109" s="15" t="s">
        <v>671</v>
      </c>
      <c r="C109" s="14">
        <v>201207000000000</v>
      </c>
      <c r="D109" s="15" t="s">
        <v>696</v>
      </c>
      <c r="E109" s="15" t="s">
        <v>697</v>
      </c>
      <c r="F109" s="15" t="s">
        <v>698</v>
      </c>
      <c r="G109" s="15">
        <v>65</v>
      </c>
      <c r="H109" s="15" t="s">
        <v>314</v>
      </c>
      <c r="I109" s="15" t="s">
        <v>242</v>
      </c>
      <c r="J109" s="15"/>
      <c r="K109" s="15">
        <v>1</v>
      </c>
      <c r="L109" s="15"/>
      <c r="M109" s="15"/>
      <c r="N109" s="15"/>
      <c r="O109" s="15">
        <v>8876000000</v>
      </c>
      <c r="P109" s="15" t="s">
        <v>242</v>
      </c>
      <c r="Q109" s="15" t="s">
        <v>101</v>
      </c>
      <c r="R109" s="15" t="s">
        <v>672</v>
      </c>
      <c r="S109" s="15" t="s">
        <v>700</v>
      </c>
      <c r="T109" s="14">
        <v>2.01207E+18</v>
      </c>
      <c r="U109" s="15" t="s">
        <v>316</v>
      </c>
      <c r="V109" s="15"/>
      <c r="W109" s="15" t="s">
        <v>91</v>
      </c>
      <c r="X109" s="15"/>
      <c r="Y109" s="15" t="s">
        <v>90</v>
      </c>
      <c r="Z109" s="15" t="s">
        <v>317</v>
      </c>
      <c r="AA109" s="7"/>
      <c r="AB109" s="7"/>
      <c r="AC109" s="8">
        <f t="shared" si="18"/>
        <v>44172</v>
      </c>
      <c r="AD109" s="7" t="str">
        <f t="shared" si="19"/>
        <v>EZNC2FJ67R03</v>
      </c>
      <c r="AE109" s="7" t="str">
        <f t="shared" si="20"/>
        <v>08:39:01</v>
      </c>
      <c r="AF109" s="7">
        <f t="shared" si="21"/>
        <v>65</v>
      </c>
      <c r="AG109" s="7">
        <f t="shared" si="22"/>
        <v>8876000000</v>
      </c>
      <c r="AH109" s="7" t="str">
        <f t="shared" si="23"/>
        <v>JPY</v>
      </c>
      <c r="AI109" s="7"/>
      <c r="AJ109" s="7" t="e">
        <f>VLOOKUP(AD109,TR_Reports!$AZ$2:$AZ$46,1,FALSE)</f>
        <v>#N/A</v>
      </c>
      <c r="AK109" s="7"/>
      <c r="AL109" s="7"/>
      <c r="AM109" s="7"/>
    </row>
    <row r="110" spans="1:39">
      <c r="A110" s="14">
        <v>2.01207E+18</v>
      </c>
      <c r="B110" s="15" t="s">
        <v>318</v>
      </c>
      <c r="C110" s="14">
        <v>201207000000000</v>
      </c>
      <c r="D110" s="15" t="s">
        <v>696</v>
      </c>
      <c r="E110" s="15" t="s">
        <v>697</v>
      </c>
      <c r="F110" s="15" t="s">
        <v>698</v>
      </c>
      <c r="G110" s="15">
        <v>-65</v>
      </c>
      <c r="H110" s="15" t="s">
        <v>314</v>
      </c>
      <c r="I110" s="15" t="s">
        <v>242</v>
      </c>
      <c r="J110" s="15"/>
      <c r="K110" s="15">
        <v>1</v>
      </c>
      <c r="L110" s="15"/>
      <c r="M110" s="15"/>
      <c r="N110" s="15"/>
      <c r="O110" s="15">
        <v>8876000000</v>
      </c>
      <c r="P110" s="15" t="s">
        <v>242</v>
      </c>
      <c r="Q110" s="15" t="s">
        <v>101</v>
      </c>
      <c r="R110" s="15" t="s">
        <v>358</v>
      </c>
      <c r="S110" s="15" t="s">
        <v>701</v>
      </c>
      <c r="T110" s="14">
        <v>2.01207E+18</v>
      </c>
      <c r="U110" s="15" t="s">
        <v>324</v>
      </c>
      <c r="V110" s="15"/>
      <c r="W110" s="15" t="s">
        <v>91</v>
      </c>
      <c r="X110" s="15"/>
      <c r="Y110" s="15" t="s">
        <v>90</v>
      </c>
      <c r="Z110" s="15" t="s">
        <v>317</v>
      </c>
      <c r="AA110" s="7"/>
      <c r="AB110" s="7"/>
      <c r="AC110" s="8">
        <f t="shared" si="18"/>
        <v>44172</v>
      </c>
      <c r="AD110" s="7" t="str">
        <f t="shared" si="19"/>
        <v>EZNC2FJ67R03</v>
      </c>
      <c r="AE110" s="7" t="str">
        <f t="shared" si="20"/>
        <v>08:39:01</v>
      </c>
      <c r="AF110" s="7">
        <f t="shared" si="21"/>
        <v>-65</v>
      </c>
      <c r="AG110" s="7">
        <f t="shared" si="22"/>
        <v>8876000000</v>
      </c>
      <c r="AH110" s="7" t="str">
        <f t="shared" si="23"/>
        <v>JPY</v>
      </c>
      <c r="AI110" s="7"/>
      <c r="AJ110" s="7" t="e">
        <f>VLOOKUP(AD110,TR_Reports!$AZ$2:$AZ$46,1,FALSE)</f>
        <v>#N/A</v>
      </c>
      <c r="AK110" s="7"/>
      <c r="AL110" s="7"/>
      <c r="AM110" s="7"/>
    </row>
    <row r="111" spans="1:39">
      <c r="A111" s="14">
        <v>2.01208E+18</v>
      </c>
      <c r="B111" s="15" t="s">
        <v>310</v>
      </c>
      <c r="C111" s="14">
        <v>201208000000000</v>
      </c>
      <c r="D111" s="15" t="s">
        <v>702</v>
      </c>
      <c r="E111" s="15" t="s">
        <v>247</v>
      </c>
      <c r="F111" s="15" t="s">
        <v>703</v>
      </c>
      <c r="G111" s="15">
        <v>-0.55200000000000005</v>
      </c>
      <c r="H111" s="15" t="s">
        <v>425</v>
      </c>
      <c r="I111" s="15"/>
      <c r="J111" s="15"/>
      <c r="K111" s="15">
        <v>1</v>
      </c>
      <c r="L111" s="15"/>
      <c r="M111" s="15"/>
      <c r="N111" s="15"/>
      <c r="O111" s="15">
        <v>75881250</v>
      </c>
      <c r="P111" s="15" t="s">
        <v>140</v>
      </c>
      <c r="Q111" s="15" t="s">
        <v>101</v>
      </c>
      <c r="R111" s="15"/>
      <c r="S111" s="15" t="s">
        <v>704</v>
      </c>
      <c r="T111" s="15"/>
      <c r="U111" s="15" t="s">
        <v>316</v>
      </c>
      <c r="V111" s="15"/>
      <c r="W111" s="15" t="s">
        <v>91</v>
      </c>
      <c r="X111" s="15"/>
      <c r="Y111" s="15" t="s">
        <v>90</v>
      </c>
      <c r="Z111" s="15" t="s">
        <v>317</v>
      </c>
      <c r="AA111" s="7"/>
      <c r="AB111" s="7"/>
      <c r="AC111" s="8">
        <f t="shared" si="18"/>
        <v>44173</v>
      </c>
      <c r="AD111" s="7" t="str">
        <f t="shared" si="19"/>
        <v>EZL8G77KMGJ3</v>
      </c>
      <c r="AE111" s="7" t="str">
        <f t="shared" si="20"/>
        <v>16:28:44</v>
      </c>
      <c r="AF111" s="7">
        <f t="shared" si="21"/>
        <v>-0.55200000000000005</v>
      </c>
      <c r="AG111" s="7">
        <f t="shared" si="22"/>
        <v>75881250</v>
      </c>
      <c r="AH111" s="7" t="str">
        <f t="shared" si="23"/>
        <v>EUR</v>
      </c>
      <c r="AI111" s="7"/>
      <c r="AJ111" s="7" t="str">
        <f>VLOOKUP(AD111,TR_Reports!$AZ$2:$AZ$46,1,FALSE)</f>
        <v>EZL8G77KMGJ3</v>
      </c>
      <c r="AK111" s="7"/>
      <c r="AL111" s="7"/>
      <c r="AM111" s="7"/>
    </row>
    <row r="112" spans="1:39">
      <c r="A112" s="14">
        <v>2.01208E+18</v>
      </c>
      <c r="B112" s="15" t="s">
        <v>671</v>
      </c>
      <c r="C112" s="14">
        <v>201208000000000</v>
      </c>
      <c r="D112" s="15" t="s">
        <v>702</v>
      </c>
      <c r="E112" s="15" t="s">
        <v>247</v>
      </c>
      <c r="F112" s="15" t="s">
        <v>703</v>
      </c>
      <c r="G112" s="15">
        <v>-0.55200000000000005</v>
      </c>
      <c r="H112" s="15" t="s">
        <v>425</v>
      </c>
      <c r="I112" s="15"/>
      <c r="J112" s="15"/>
      <c r="K112" s="15">
        <v>1</v>
      </c>
      <c r="L112" s="15"/>
      <c r="M112" s="15"/>
      <c r="N112" s="15"/>
      <c r="O112" s="15">
        <v>75881250</v>
      </c>
      <c r="P112" s="15" t="s">
        <v>140</v>
      </c>
      <c r="Q112" s="15" t="s">
        <v>101</v>
      </c>
      <c r="R112" s="15" t="s">
        <v>672</v>
      </c>
      <c r="S112" s="15" t="s">
        <v>705</v>
      </c>
      <c r="T112" s="14">
        <v>2.01208E+18</v>
      </c>
      <c r="U112" s="15" t="s">
        <v>316</v>
      </c>
      <c r="V112" s="15"/>
      <c r="W112" s="15" t="s">
        <v>91</v>
      </c>
      <c r="X112" s="15"/>
      <c r="Y112" s="15" t="s">
        <v>90</v>
      </c>
      <c r="Z112" s="15" t="s">
        <v>317</v>
      </c>
      <c r="AA112" s="7"/>
      <c r="AB112" s="7"/>
      <c r="AC112" s="8">
        <f t="shared" si="18"/>
        <v>44173</v>
      </c>
      <c r="AD112" s="7" t="str">
        <f t="shared" si="19"/>
        <v>EZL8G77KMGJ3</v>
      </c>
      <c r="AE112" s="7" t="str">
        <f t="shared" si="20"/>
        <v>16:28:44</v>
      </c>
      <c r="AF112" s="7">
        <f t="shared" si="21"/>
        <v>-0.55200000000000005</v>
      </c>
      <c r="AG112" s="7">
        <f t="shared" si="22"/>
        <v>75881250</v>
      </c>
      <c r="AH112" s="7" t="str">
        <f t="shared" si="23"/>
        <v>EUR</v>
      </c>
      <c r="AI112" s="7"/>
      <c r="AJ112" s="7" t="str">
        <f>VLOOKUP(AD112,TR_Reports!$AZ$2:$AZ$46,1,FALSE)</f>
        <v>EZL8G77KMGJ3</v>
      </c>
      <c r="AK112" s="7"/>
      <c r="AL112" s="7"/>
      <c r="AM112" s="7"/>
    </row>
    <row r="113" spans="1:36">
      <c r="A113" s="14">
        <v>2.01208E+18</v>
      </c>
      <c r="B113" s="15" t="s">
        <v>318</v>
      </c>
      <c r="C113" s="14">
        <v>201208000000000</v>
      </c>
      <c r="D113" s="15" t="s">
        <v>702</v>
      </c>
      <c r="E113" s="15" t="s">
        <v>247</v>
      </c>
      <c r="F113" s="15" t="s">
        <v>706</v>
      </c>
      <c r="G113" s="15">
        <v>-0.55200000000000005</v>
      </c>
      <c r="H113" s="15" t="s">
        <v>425</v>
      </c>
      <c r="I113" s="15"/>
      <c r="J113" s="15"/>
      <c r="K113" s="15">
        <v>1</v>
      </c>
      <c r="L113" s="15"/>
      <c r="M113" s="15"/>
      <c r="N113" s="15"/>
      <c r="O113" s="15">
        <v>75881250</v>
      </c>
      <c r="P113" s="15" t="s">
        <v>140</v>
      </c>
      <c r="Q113" s="15" t="s">
        <v>101</v>
      </c>
      <c r="R113" s="15" t="s">
        <v>358</v>
      </c>
      <c r="S113" s="15" t="s">
        <v>707</v>
      </c>
      <c r="T113" s="14">
        <v>2.01208E+18</v>
      </c>
      <c r="U113" s="15" t="s">
        <v>316</v>
      </c>
      <c r="V113" s="15"/>
      <c r="W113" s="15" t="s">
        <v>91</v>
      </c>
      <c r="X113" s="15"/>
      <c r="Y113" s="15" t="s">
        <v>90</v>
      </c>
      <c r="Z113" s="15" t="s">
        <v>317</v>
      </c>
      <c r="AA113" s="7"/>
      <c r="AB113" s="7"/>
      <c r="AC113" s="8">
        <f t="shared" si="18"/>
        <v>44173</v>
      </c>
      <c r="AD113" s="7" t="str">
        <f t="shared" si="19"/>
        <v>EZL8G77KMGJ3</v>
      </c>
      <c r="AE113" s="7" t="str">
        <f t="shared" si="20"/>
        <v>16:25:37</v>
      </c>
      <c r="AF113" s="7">
        <f t="shared" si="21"/>
        <v>-0.55200000000000005</v>
      </c>
      <c r="AG113" s="7">
        <f t="shared" si="22"/>
        <v>75881250</v>
      </c>
      <c r="AH113" s="7" t="str">
        <f t="shared" si="23"/>
        <v>EUR</v>
      </c>
      <c r="AI113" s="7"/>
      <c r="AJ113" s="7" t="str">
        <f>VLOOKUP(AD113,TR_Reports!$AZ$2:$AZ$46,1,FALSE)</f>
        <v>EZL8G77KMGJ3</v>
      </c>
    </row>
    <row r="114" spans="1:36">
      <c r="A114" s="14">
        <v>2.01209E+18</v>
      </c>
      <c r="B114" s="15" t="s">
        <v>310</v>
      </c>
      <c r="C114" s="14">
        <v>201209000000000</v>
      </c>
      <c r="D114" s="15" t="s">
        <v>708</v>
      </c>
      <c r="E114" s="15" t="s">
        <v>251</v>
      </c>
      <c r="F114" s="15" t="s">
        <v>709</v>
      </c>
      <c r="G114" s="15">
        <v>-13</v>
      </c>
      <c r="H114" s="15" t="s">
        <v>314</v>
      </c>
      <c r="I114" s="15" t="s">
        <v>140</v>
      </c>
      <c r="J114" s="15"/>
      <c r="K114" s="15">
        <v>97784860.340000004</v>
      </c>
      <c r="L114" s="15"/>
      <c r="M114" s="15"/>
      <c r="N114" s="15"/>
      <c r="O114" s="15">
        <v>97784860.340000004</v>
      </c>
      <c r="P114" s="15" t="s">
        <v>140</v>
      </c>
      <c r="Q114" s="15" t="s">
        <v>101</v>
      </c>
      <c r="R114" s="15"/>
      <c r="S114" s="15" t="s">
        <v>710</v>
      </c>
      <c r="T114" s="15"/>
      <c r="U114" s="15" t="s">
        <v>316</v>
      </c>
      <c r="V114" s="15"/>
      <c r="W114" s="15" t="s">
        <v>90</v>
      </c>
      <c r="X114" s="15"/>
      <c r="Y114" s="15" t="s">
        <v>90</v>
      </c>
      <c r="Z114" s="15" t="s">
        <v>317</v>
      </c>
      <c r="AA114" s="7"/>
      <c r="AB114" s="7"/>
      <c r="AC114" s="8">
        <f t="shared" si="18"/>
        <v>44174</v>
      </c>
      <c r="AD114" s="7" t="str">
        <f t="shared" si="19"/>
        <v>EZK8HVH72426</v>
      </c>
      <c r="AE114" s="7" t="str">
        <f t="shared" si="20"/>
        <v>14:28:03</v>
      </c>
      <c r="AF114" s="7">
        <f t="shared" si="21"/>
        <v>-13</v>
      </c>
      <c r="AG114" s="7">
        <f t="shared" si="22"/>
        <v>97784860.340000004</v>
      </c>
      <c r="AH114" s="7" t="str">
        <f t="shared" si="23"/>
        <v>EUR</v>
      </c>
      <c r="AI114" s="7"/>
      <c r="AJ114" s="7" t="str">
        <f>VLOOKUP(AD114,TR_Reports!$AZ$2:$AZ$46,1,FALSE)</f>
        <v>EZK8HVH72426</v>
      </c>
    </row>
    <row r="115" spans="1:36">
      <c r="A115" s="14">
        <v>2.01209E+18</v>
      </c>
      <c r="B115" s="15" t="s">
        <v>310</v>
      </c>
      <c r="C115" s="14">
        <v>201209000000000</v>
      </c>
      <c r="D115" s="15" t="s">
        <v>711</v>
      </c>
      <c r="E115" s="15" t="s">
        <v>254</v>
      </c>
      <c r="F115" s="15" t="s">
        <v>709</v>
      </c>
      <c r="G115" s="15">
        <v>-5</v>
      </c>
      <c r="H115" s="15" t="s">
        <v>314</v>
      </c>
      <c r="I115" s="15" t="s">
        <v>128</v>
      </c>
      <c r="J115" s="15"/>
      <c r="K115" s="15">
        <v>57329401.200000003</v>
      </c>
      <c r="L115" s="15"/>
      <c r="M115" s="15"/>
      <c r="N115" s="15"/>
      <c r="O115" s="15">
        <v>57329401.200000003</v>
      </c>
      <c r="P115" s="15" t="s">
        <v>128</v>
      </c>
      <c r="Q115" s="15" t="s">
        <v>101</v>
      </c>
      <c r="R115" s="15"/>
      <c r="S115" s="15" t="s">
        <v>712</v>
      </c>
      <c r="T115" s="15"/>
      <c r="U115" s="15" t="s">
        <v>316</v>
      </c>
      <c r="V115" s="15"/>
      <c r="W115" s="15" t="s">
        <v>90</v>
      </c>
      <c r="X115" s="15"/>
      <c r="Y115" s="15" t="s">
        <v>90</v>
      </c>
      <c r="Z115" s="15" t="s">
        <v>317</v>
      </c>
      <c r="AA115" s="7"/>
      <c r="AB115" s="7"/>
      <c r="AC115" s="8">
        <f t="shared" si="18"/>
        <v>44174</v>
      </c>
      <c r="AD115" s="7" t="str">
        <f t="shared" si="19"/>
        <v>EZKZHPJM6430</v>
      </c>
      <c r="AE115" s="7" t="str">
        <f t="shared" si="20"/>
        <v>14:28:03</v>
      </c>
      <c r="AF115" s="7">
        <f t="shared" si="21"/>
        <v>-5</v>
      </c>
      <c r="AG115" s="7">
        <f t="shared" si="22"/>
        <v>57329401.200000003</v>
      </c>
      <c r="AH115" s="7" t="str">
        <f t="shared" si="23"/>
        <v>CHF</v>
      </c>
      <c r="AI115" s="7"/>
      <c r="AJ115" s="7" t="str">
        <f>VLOOKUP(AD115,TR_Reports!$AZ$2:$AZ$46,1,FALSE)</f>
        <v>EZKZHPJM6430</v>
      </c>
    </row>
    <row r="116" spans="1:36">
      <c r="A116" s="14">
        <v>2.01209E+18</v>
      </c>
      <c r="B116" s="15" t="s">
        <v>310</v>
      </c>
      <c r="C116" s="14">
        <v>201209000000000</v>
      </c>
      <c r="D116" s="15" t="s">
        <v>713</v>
      </c>
      <c r="E116" s="15" t="s">
        <v>257</v>
      </c>
      <c r="F116" s="15" t="s">
        <v>709</v>
      </c>
      <c r="G116" s="15">
        <v>-5</v>
      </c>
      <c r="H116" s="15" t="s">
        <v>314</v>
      </c>
      <c r="I116" s="15" t="s">
        <v>128</v>
      </c>
      <c r="J116" s="15"/>
      <c r="K116" s="15">
        <v>171507403.69999999</v>
      </c>
      <c r="L116" s="15"/>
      <c r="M116" s="15"/>
      <c r="N116" s="15"/>
      <c r="O116" s="15">
        <v>171507403.69999999</v>
      </c>
      <c r="P116" s="15" t="s">
        <v>128</v>
      </c>
      <c r="Q116" s="15" t="s">
        <v>101</v>
      </c>
      <c r="R116" s="15"/>
      <c r="S116" s="15" t="s">
        <v>714</v>
      </c>
      <c r="T116" s="15"/>
      <c r="U116" s="15" t="s">
        <v>316</v>
      </c>
      <c r="V116" s="15"/>
      <c r="W116" s="15" t="s">
        <v>90</v>
      </c>
      <c r="X116" s="15"/>
      <c r="Y116" s="15" t="s">
        <v>90</v>
      </c>
      <c r="Z116" s="15" t="s">
        <v>317</v>
      </c>
      <c r="AA116" s="7"/>
      <c r="AB116" s="7"/>
      <c r="AC116" s="8">
        <f t="shared" si="18"/>
        <v>44174</v>
      </c>
      <c r="AD116" s="7" t="str">
        <f t="shared" si="19"/>
        <v>EZT47155B4H3</v>
      </c>
      <c r="AE116" s="7" t="str">
        <f t="shared" si="20"/>
        <v>14:28:03</v>
      </c>
      <c r="AF116" s="7">
        <f t="shared" si="21"/>
        <v>-5</v>
      </c>
      <c r="AG116" s="7">
        <f t="shared" si="22"/>
        <v>171507403.69999999</v>
      </c>
      <c r="AH116" s="7" t="str">
        <f t="shared" si="23"/>
        <v>CHF</v>
      </c>
      <c r="AI116" s="7"/>
      <c r="AJ116" s="7" t="str">
        <f>VLOOKUP(AD116,TR_Reports!$AZ$2:$AZ$46,1,FALSE)</f>
        <v>EZT47155B4H3</v>
      </c>
    </row>
    <row r="117" spans="1:36">
      <c r="A117" s="14">
        <v>2.01209E+18</v>
      </c>
      <c r="B117" s="15" t="s">
        <v>310</v>
      </c>
      <c r="C117" s="14">
        <v>201209000000000</v>
      </c>
      <c r="D117" s="15" t="s">
        <v>715</v>
      </c>
      <c r="E117" s="15" t="s">
        <v>261</v>
      </c>
      <c r="F117" s="15" t="s">
        <v>716</v>
      </c>
      <c r="G117" s="15">
        <v>255.2</v>
      </c>
      <c r="H117" s="15" t="s">
        <v>569</v>
      </c>
      <c r="I117" s="15" t="s">
        <v>112</v>
      </c>
      <c r="J117" s="15"/>
      <c r="K117" s="15">
        <v>350000</v>
      </c>
      <c r="L117" s="15"/>
      <c r="M117" s="15"/>
      <c r="N117" s="15"/>
      <c r="O117" s="15">
        <v>89320000</v>
      </c>
      <c r="P117" s="15" t="s">
        <v>112</v>
      </c>
      <c r="Q117" s="15" t="s">
        <v>101</v>
      </c>
      <c r="R117" s="15"/>
      <c r="S117" s="15" t="s">
        <v>717</v>
      </c>
      <c r="T117" s="15"/>
      <c r="U117" s="15" t="s">
        <v>316</v>
      </c>
      <c r="V117" s="15"/>
      <c r="W117" s="15" t="s">
        <v>90</v>
      </c>
      <c r="X117" s="15"/>
      <c r="Y117" s="15" t="s">
        <v>90</v>
      </c>
      <c r="Z117" s="15" t="s">
        <v>317</v>
      </c>
      <c r="AA117" s="7"/>
      <c r="AB117" s="7"/>
      <c r="AC117" s="8">
        <f t="shared" si="18"/>
        <v>44174</v>
      </c>
      <c r="AD117" s="7" t="str">
        <f t="shared" si="19"/>
        <v>EZJ3KG8HHJT2</v>
      </c>
      <c r="AE117" s="7" t="str">
        <f t="shared" si="20"/>
        <v>14:44:20</v>
      </c>
      <c r="AF117" s="7">
        <f t="shared" si="21"/>
        <v>255.2</v>
      </c>
      <c r="AG117" s="7">
        <f t="shared" si="22"/>
        <v>89320000</v>
      </c>
      <c r="AH117" s="7" t="str">
        <f t="shared" si="23"/>
        <v>SEK</v>
      </c>
      <c r="AI117" s="7"/>
      <c r="AJ117" s="7" t="str">
        <f>VLOOKUP(AD117,TR_Reports!$AZ$2:$AZ$46,1,FALSE)</f>
        <v>EZJ3KG8HHJT2</v>
      </c>
    </row>
    <row r="118" spans="1:36">
      <c r="A118" s="14">
        <v>2.01209E+18</v>
      </c>
      <c r="B118" s="15" t="s">
        <v>671</v>
      </c>
      <c r="C118" s="14">
        <v>201209000000000</v>
      </c>
      <c r="D118" s="15" t="s">
        <v>708</v>
      </c>
      <c r="E118" s="15" t="s">
        <v>251</v>
      </c>
      <c r="F118" s="15" t="s">
        <v>709</v>
      </c>
      <c r="G118" s="15">
        <v>-13</v>
      </c>
      <c r="H118" s="15" t="s">
        <v>314</v>
      </c>
      <c r="I118" s="15" t="s">
        <v>140</v>
      </c>
      <c r="J118" s="15"/>
      <c r="K118" s="15">
        <v>97784860.340000004</v>
      </c>
      <c r="L118" s="15"/>
      <c r="M118" s="15"/>
      <c r="N118" s="15"/>
      <c r="O118" s="15">
        <v>97784860.340000004</v>
      </c>
      <c r="P118" s="15" t="s">
        <v>140</v>
      </c>
      <c r="Q118" s="15" t="s">
        <v>101</v>
      </c>
      <c r="R118" s="15" t="s">
        <v>672</v>
      </c>
      <c r="S118" s="15" t="s">
        <v>718</v>
      </c>
      <c r="T118" s="14">
        <v>2.01209E+18</v>
      </c>
      <c r="U118" s="15" t="s">
        <v>316</v>
      </c>
      <c r="V118" s="15"/>
      <c r="W118" s="15" t="s">
        <v>90</v>
      </c>
      <c r="X118" s="15"/>
      <c r="Y118" s="15" t="s">
        <v>90</v>
      </c>
      <c r="Z118" s="15" t="s">
        <v>317</v>
      </c>
      <c r="AA118" s="7"/>
      <c r="AB118" s="7"/>
      <c r="AC118" s="8">
        <f t="shared" si="18"/>
        <v>44174</v>
      </c>
      <c r="AD118" s="7" t="str">
        <f t="shared" si="19"/>
        <v>EZK8HVH72426</v>
      </c>
      <c r="AE118" s="7" t="str">
        <f t="shared" si="20"/>
        <v>14:28:03</v>
      </c>
      <c r="AF118" s="7">
        <f t="shared" si="21"/>
        <v>-13</v>
      </c>
      <c r="AG118" s="7">
        <f t="shared" si="22"/>
        <v>97784860.340000004</v>
      </c>
      <c r="AH118" s="7" t="str">
        <f t="shared" si="23"/>
        <v>EUR</v>
      </c>
      <c r="AI118" s="7"/>
      <c r="AJ118" s="7" t="str">
        <f>VLOOKUP(AD118,TR_Reports!$AZ$2:$AZ$46,1,FALSE)</f>
        <v>EZK8HVH72426</v>
      </c>
    </row>
    <row r="119" spans="1:36">
      <c r="A119" s="14">
        <v>2.01209E+18</v>
      </c>
      <c r="B119" s="15" t="s">
        <v>318</v>
      </c>
      <c r="C119" s="14">
        <v>201209000000000</v>
      </c>
      <c r="D119" s="15" t="s">
        <v>708</v>
      </c>
      <c r="E119" s="15" t="s">
        <v>251</v>
      </c>
      <c r="F119" s="15" t="s">
        <v>709</v>
      </c>
      <c r="G119" s="15">
        <v>-13</v>
      </c>
      <c r="H119" s="15" t="s">
        <v>314</v>
      </c>
      <c r="I119" s="15" t="s">
        <v>140</v>
      </c>
      <c r="J119" s="15"/>
      <c r="K119" s="15">
        <v>1</v>
      </c>
      <c r="L119" s="15"/>
      <c r="M119" s="15"/>
      <c r="N119" s="15"/>
      <c r="O119" s="15">
        <v>97784860.340000004</v>
      </c>
      <c r="P119" s="15" t="s">
        <v>140</v>
      </c>
      <c r="Q119" s="15" t="s">
        <v>101</v>
      </c>
      <c r="R119" s="15" t="s">
        <v>358</v>
      </c>
      <c r="S119" s="15" t="s">
        <v>719</v>
      </c>
      <c r="T119" s="14">
        <v>2.01209E+18</v>
      </c>
      <c r="U119" s="15" t="s">
        <v>316</v>
      </c>
      <c r="V119" s="15"/>
      <c r="W119" s="15" t="s">
        <v>90</v>
      </c>
      <c r="X119" s="15"/>
      <c r="Y119" s="15" t="s">
        <v>90</v>
      </c>
      <c r="Z119" s="15" t="s">
        <v>317</v>
      </c>
      <c r="AA119" s="7"/>
      <c r="AB119" s="7"/>
      <c r="AC119" s="8">
        <f t="shared" si="18"/>
        <v>44174</v>
      </c>
      <c r="AD119" s="7" t="str">
        <f t="shared" si="19"/>
        <v>EZK8HVH72426</v>
      </c>
      <c r="AE119" s="7" t="str">
        <f t="shared" si="20"/>
        <v>14:28:03</v>
      </c>
      <c r="AF119" s="7">
        <f t="shared" si="21"/>
        <v>-13</v>
      </c>
      <c r="AG119" s="7">
        <f t="shared" si="22"/>
        <v>97784860.340000004</v>
      </c>
      <c r="AH119" s="7" t="str">
        <f t="shared" si="23"/>
        <v>EUR</v>
      </c>
      <c r="AI119" s="7"/>
      <c r="AJ119" s="7" t="str">
        <f>VLOOKUP(AD119,TR_Reports!$AZ$2:$AZ$46,1,FALSE)</f>
        <v>EZK8HVH72426</v>
      </c>
    </row>
    <row r="120" spans="1:36">
      <c r="A120" s="14">
        <v>2.01209E+18</v>
      </c>
      <c r="B120" s="15" t="s">
        <v>318</v>
      </c>
      <c r="C120" s="14">
        <v>201209000000000</v>
      </c>
      <c r="D120" s="15" t="s">
        <v>711</v>
      </c>
      <c r="E120" s="15" t="s">
        <v>254</v>
      </c>
      <c r="F120" s="15" t="s">
        <v>709</v>
      </c>
      <c r="G120" s="15">
        <v>-5</v>
      </c>
      <c r="H120" s="15" t="s">
        <v>314</v>
      </c>
      <c r="I120" s="15" t="s">
        <v>128</v>
      </c>
      <c r="J120" s="15"/>
      <c r="K120" s="15">
        <v>1</v>
      </c>
      <c r="L120" s="15"/>
      <c r="M120" s="15"/>
      <c r="N120" s="15"/>
      <c r="O120" s="15">
        <v>57329401.200000003</v>
      </c>
      <c r="P120" s="15" t="s">
        <v>128</v>
      </c>
      <c r="Q120" s="15" t="s">
        <v>101</v>
      </c>
      <c r="R120" s="15" t="s">
        <v>358</v>
      </c>
      <c r="S120" s="15" t="s">
        <v>720</v>
      </c>
      <c r="T120" s="14">
        <v>2.01209E+18</v>
      </c>
      <c r="U120" s="15" t="s">
        <v>316</v>
      </c>
      <c r="V120" s="15"/>
      <c r="W120" s="15" t="s">
        <v>90</v>
      </c>
      <c r="X120" s="15"/>
      <c r="Y120" s="15" t="s">
        <v>90</v>
      </c>
      <c r="Z120" s="15" t="s">
        <v>317</v>
      </c>
      <c r="AA120" s="7"/>
      <c r="AB120" s="7"/>
      <c r="AC120" s="8">
        <f t="shared" si="18"/>
        <v>44174</v>
      </c>
      <c r="AD120" s="7" t="str">
        <f t="shared" si="19"/>
        <v>EZKZHPJM6430</v>
      </c>
      <c r="AE120" s="7" t="str">
        <f t="shared" si="20"/>
        <v>14:28:03</v>
      </c>
      <c r="AF120" s="7">
        <f t="shared" si="21"/>
        <v>-5</v>
      </c>
      <c r="AG120" s="7">
        <f t="shared" si="22"/>
        <v>57329401.200000003</v>
      </c>
      <c r="AH120" s="7" t="str">
        <f t="shared" si="23"/>
        <v>CHF</v>
      </c>
      <c r="AI120" s="7"/>
      <c r="AJ120" s="7" t="str">
        <f>VLOOKUP(AD120,TR_Reports!$AZ$2:$AZ$46,1,FALSE)</f>
        <v>EZKZHPJM6430</v>
      </c>
    </row>
    <row r="121" spans="1:36">
      <c r="A121" s="14">
        <v>2.01209E+18</v>
      </c>
      <c r="B121" s="15" t="s">
        <v>671</v>
      </c>
      <c r="C121" s="14">
        <v>201209000000000</v>
      </c>
      <c r="D121" s="15" t="s">
        <v>711</v>
      </c>
      <c r="E121" s="15" t="s">
        <v>254</v>
      </c>
      <c r="F121" s="15" t="s">
        <v>709</v>
      </c>
      <c r="G121" s="15">
        <v>-5</v>
      </c>
      <c r="H121" s="15" t="s">
        <v>314</v>
      </c>
      <c r="I121" s="15" t="s">
        <v>128</v>
      </c>
      <c r="J121" s="15"/>
      <c r="K121" s="15">
        <v>57329401.200000003</v>
      </c>
      <c r="L121" s="15"/>
      <c r="M121" s="15"/>
      <c r="N121" s="15"/>
      <c r="O121" s="15">
        <v>57329401.200000003</v>
      </c>
      <c r="P121" s="15" t="s">
        <v>128</v>
      </c>
      <c r="Q121" s="15" t="s">
        <v>101</v>
      </c>
      <c r="R121" s="15" t="s">
        <v>672</v>
      </c>
      <c r="S121" s="15" t="s">
        <v>721</v>
      </c>
      <c r="T121" s="14">
        <v>2.01209E+18</v>
      </c>
      <c r="U121" s="15" t="s">
        <v>316</v>
      </c>
      <c r="V121" s="15"/>
      <c r="W121" s="15" t="s">
        <v>90</v>
      </c>
      <c r="X121" s="15"/>
      <c r="Y121" s="15" t="s">
        <v>90</v>
      </c>
      <c r="Z121" s="15" t="s">
        <v>317</v>
      </c>
      <c r="AA121" s="7"/>
      <c r="AB121" s="7"/>
      <c r="AC121" s="8">
        <f t="shared" si="18"/>
        <v>44174</v>
      </c>
      <c r="AD121" s="7" t="str">
        <f t="shared" si="19"/>
        <v>EZKZHPJM6430</v>
      </c>
      <c r="AE121" s="7" t="str">
        <f t="shared" si="20"/>
        <v>14:28:03</v>
      </c>
      <c r="AF121" s="7">
        <f t="shared" si="21"/>
        <v>-5</v>
      </c>
      <c r="AG121" s="7">
        <f t="shared" si="22"/>
        <v>57329401.200000003</v>
      </c>
      <c r="AH121" s="7" t="str">
        <f t="shared" si="23"/>
        <v>CHF</v>
      </c>
      <c r="AI121" s="7"/>
      <c r="AJ121" s="7" t="str">
        <f>VLOOKUP(AD121,TR_Reports!$AZ$2:$AZ$46,1,FALSE)</f>
        <v>EZKZHPJM6430</v>
      </c>
    </row>
    <row r="122" spans="1:36">
      <c r="A122" s="14">
        <v>2.01209E+18</v>
      </c>
      <c r="B122" s="15" t="s">
        <v>671</v>
      </c>
      <c r="C122" s="14">
        <v>201209000000000</v>
      </c>
      <c r="D122" s="15" t="s">
        <v>713</v>
      </c>
      <c r="E122" s="15" t="s">
        <v>257</v>
      </c>
      <c r="F122" s="15" t="s">
        <v>709</v>
      </c>
      <c r="G122" s="15">
        <v>-5</v>
      </c>
      <c r="H122" s="15" t="s">
        <v>314</v>
      </c>
      <c r="I122" s="15" t="s">
        <v>128</v>
      </c>
      <c r="J122" s="15"/>
      <c r="K122" s="15">
        <v>171507403.69999999</v>
      </c>
      <c r="L122" s="15"/>
      <c r="M122" s="15"/>
      <c r="N122" s="15"/>
      <c r="O122" s="15">
        <v>171507403.69999999</v>
      </c>
      <c r="P122" s="15" t="s">
        <v>128</v>
      </c>
      <c r="Q122" s="15" t="s">
        <v>101</v>
      </c>
      <c r="R122" s="15" t="s">
        <v>672</v>
      </c>
      <c r="S122" s="15" t="s">
        <v>722</v>
      </c>
      <c r="T122" s="14">
        <v>2.01209E+18</v>
      </c>
      <c r="U122" s="15" t="s">
        <v>316</v>
      </c>
      <c r="V122" s="15"/>
      <c r="W122" s="15" t="s">
        <v>90</v>
      </c>
      <c r="X122" s="15"/>
      <c r="Y122" s="15" t="s">
        <v>90</v>
      </c>
      <c r="Z122" s="15" t="s">
        <v>317</v>
      </c>
      <c r="AA122" s="7"/>
      <c r="AB122" s="7"/>
      <c r="AC122" s="8">
        <f t="shared" si="18"/>
        <v>44174</v>
      </c>
      <c r="AD122" s="7" t="str">
        <f t="shared" si="19"/>
        <v>EZT47155B4H3</v>
      </c>
      <c r="AE122" s="7" t="str">
        <f t="shared" si="20"/>
        <v>14:28:03</v>
      </c>
      <c r="AF122" s="7">
        <f t="shared" si="21"/>
        <v>-5</v>
      </c>
      <c r="AG122" s="7">
        <f t="shared" si="22"/>
        <v>171507403.69999999</v>
      </c>
      <c r="AH122" s="7" t="str">
        <f t="shared" si="23"/>
        <v>CHF</v>
      </c>
      <c r="AI122" s="7"/>
      <c r="AJ122" s="7" t="str">
        <f>VLOOKUP(AD122,TR_Reports!$AZ$2:$AZ$46,1,FALSE)</f>
        <v>EZT47155B4H3</v>
      </c>
    </row>
    <row r="123" spans="1:36">
      <c r="A123" s="14">
        <v>2.01209E+18</v>
      </c>
      <c r="B123" s="15" t="s">
        <v>318</v>
      </c>
      <c r="C123" s="14">
        <v>201209000000000</v>
      </c>
      <c r="D123" s="15" t="s">
        <v>713</v>
      </c>
      <c r="E123" s="15" t="s">
        <v>257</v>
      </c>
      <c r="F123" s="15" t="s">
        <v>709</v>
      </c>
      <c r="G123" s="15">
        <v>-5</v>
      </c>
      <c r="H123" s="15" t="s">
        <v>314</v>
      </c>
      <c r="I123" s="15" t="s">
        <v>128</v>
      </c>
      <c r="J123" s="15"/>
      <c r="K123" s="15">
        <v>1</v>
      </c>
      <c r="L123" s="15"/>
      <c r="M123" s="15"/>
      <c r="N123" s="15"/>
      <c r="O123" s="15">
        <v>171507403.69999999</v>
      </c>
      <c r="P123" s="15" t="s">
        <v>128</v>
      </c>
      <c r="Q123" s="15" t="s">
        <v>101</v>
      </c>
      <c r="R123" s="15" t="s">
        <v>358</v>
      </c>
      <c r="S123" s="15" t="s">
        <v>723</v>
      </c>
      <c r="T123" s="14">
        <v>2.01209E+18</v>
      </c>
      <c r="U123" s="15" t="s">
        <v>316</v>
      </c>
      <c r="V123" s="15"/>
      <c r="W123" s="15" t="s">
        <v>90</v>
      </c>
      <c r="X123" s="15"/>
      <c r="Y123" s="15" t="s">
        <v>90</v>
      </c>
      <c r="Z123" s="15" t="s">
        <v>317</v>
      </c>
      <c r="AA123" s="7"/>
      <c r="AB123" s="7"/>
      <c r="AC123" s="8">
        <f t="shared" si="18"/>
        <v>44174</v>
      </c>
      <c r="AD123" s="7" t="str">
        <f t="shared" si="19"/>
        <v>EZT47155B4H3</v>
      </c>
      <c r="AE123" s="7" t="str">
        <f t="shared" si="20"/>
        <v>14:28:03</v>
      </c>
      <c r="AF123" s="7">
        <f t="shared" si="21"/>
        <v>-5</v>
      </c>
      <c r="AG123" s="7">
        <f t="shared" si="22"/>
        <v>171507403.69999999</v>
      </c>
      <c r="AH123" s="7" t="str">
        <f t="shared" si="23"/>
        <v>CHF</v>
      </c>
      <c r="AI123" s="7"/>
      <c r="AJ123" s="7" t="str">
        <f>VLOOKUP(AD123,TR_Reports!$AZ$2:$AZ$46,1,FALSE)</f>
        <v>EZT47155B4H3</v>
      </c>
    </row>
    <row r="124" spans="1:36">
      <c r="A124" s="14">
        <v>2.01209E+18</v>
      </c>
      <c r="B124" s="15" t="s">
        <v>671</v>
      </c>
      <c r="C124" s="14">
        <v>201209000000000</v>
      </c>
      <c r="D124" s="15" t="s">
        <v>715</v>
      </c>
      <c r="E124" s="15" t="s">
        <v>261</v>
      </c>
      <c r="F124" s="15" t="s">
        <v>716</v>
      </c>
      <c r="G124" s="15">
        <v>255.2</v>
      </c>
      <c r="H124" s="15" t="s">
        <v>569</v>
      </c>
      <c r="I124" s="15" t="s">
        <v>112</v>
      </c>
      <c r="J124" s="15"/>
      <c r="K124" s="15">
        <v>350000</v>
      </c>
      <c r="L124" s="15"/>
      <c r="M124" s="15"/>
      <c r="N124" s="15"/>
      <c r="O124" s="15">
        <v>89320000</v>
      </c>
      <c r="P124" s="15" t="s">
        <v>112</v>
      </c>
      <c r="Q124" s="15" t="s">
        <v>101</v>
      </c>
      <c r="R124" s="15" t="s">
        <v>672</v>
      </c>
      <c r="S124" s="15" t="s">
        <v>724</v>
      </c>
      <c r="T124" s="14">
        <v>2.01209E+18</v>
      </c>
      <c r="U124" s="15" t="s">
        <v>316</v>
      </c>
      <c r="V124" s="15"/>
      <c r="W124" s="15" t="s">
        <v>90</v>
      </c>
      <c r="X124" s="15"/>
      <c r="Y124" s="15" t="s">
        <v>90</v>
      </c>
      <c r="Z124" s="15" t="s">
        <v>317</v>
      </c>
      <c r="AA124" s="7"/>
      <c r="AB124" s="7"/>
      <c r="AC124" s="8">
        <f t="shared" si="18"/>
        <v>44174</v>
      </c>
      <c r="AD124" s="7" t="str">
        <f t="shared" si="19"/>
        <v>EZJ3KG8HHJT2</v>
      </c>
      <c r="AE124" s="7" t="str">
        <f t="shared" si="20"/>
        <v>14:44:20</v>
      </c>
      <c r="AF124" s="7">
        <f t="shared" si="21"/>
        <v>255.2</v>
      </c>
      <c r="AG124" s="7">
        <f t="shared" si="22"/>
        <v>89320000</v>
      </c>
      <c r="AH124" s="7" t="str">
        <f t="shared" si="23"/>
        <v>SEK</v>
      </c>
      <c r="AI124" s="7"/>
      <c r="AJ124" s="7" t="str">
        <f>VLOOKUP(AD124,TR_Reports!$AZ$2:$AZ$46,1,FALSE)</f>
        <v>EZJ3KG8HHJT2</v>
      </c>
    </row>
    <row r="125" spans="1:36">
      <c r="A125" s="14">
        <v>2.01209E+18</v>
      </c>
      <c r="B125" s="15" t="s">
        <v>318</v>
      </c>
      <c r="C125" s="14">
        <v>201209000000000</v>
      </c>
      <c r="D125" s="15" t="s">
        <v>715</v>
      </c>
      <c r="E125" s="15" t="s">
        <v>261</v>
      </c>
      <c r="F125" s="15" t="s">
        <v>716</v>
      </c>
      <c r="G125" s="15">
        <v>255.2</v>
      </c>
      <c r="H125" s="15" t="s">
        <v>569</v>
      </c>
      <c r="I125" s="15" t="s">
        <v>112</v>
      </c>
      <c r="J125" s="15"/>
      <c r="K125" s="15">
        <v>1</v>
      </c>
      <c r="L125" s="15"/>
      <c r="M125" s="15"/>
      <c r="N125" s="15"/>
      <c r="O125" s="15">
        <v>89320000</v>
      </c>
      <c r="P125" s="15" t="s">
        <v>112</v>
      </c>
      <c r="Q125" s="15" t="s">
        <v>101</v>
      </c>
      <c r="R125" s="15" t="s">
        <v>358</v>
      </c>
      <c r="S125" s="15" t="s">
        <v>725</v>
      </c>
      <c r="T125" s="14">
        <v>2.01209E+18</v>
      </c>
      <c r="U125" s="15" t="s">
        <v>316</v>
      </c>
      <c r="V125" s="15"/>
      <c r="W125" s="15" t="s">
        <v>90</v>
      </c>
      <c r="X125" s="15"/>
      <c r="Y125" s="15" t="s">
        <v>90</v>
      </c>
      <c r="Z125" s="15" t="s">
        <v>317</v>
      </c>
      <c r="AA125" s="7"/>
      <c r="AB125" s="7"/>
      <c r="AC125" s="8">
        <f t="shared" si="18"/>
        <v>44174</v>
      </c>
      <c r="AD125" s="7" t="str">
        <f t="shared" si="19"/>
        <v>EZJ3KG8HHJT2</v>
      </c>
      <c r="AE125" s="7" t="str">
        <f t="shared" si="20"/>
        <v>14:44:20</v>
      </c>
      <c r="AF125" s="7">
        <f t="shared" si="21"/>
        <v>255.2</v>
      </c>
      <c r="AG125" s="7">
        <f t="shared" si="22"/>
        <v>89320000</v>
      </c>
      <c r="AH125" s="7" t="str">
        <f t="shared" si="23"/>
        <v>SEK</v>
      </c>
      <c r="AI125" s="7"/>
      <c r="AJ125" s="7" t="str">
        <f>VLOOKUP(AD125,TR_Reports!$AZ$2:$AZ$46,1,FALSE)</f>
        <v>EZJ3KG8HHJT2</v>
      </c>
    </row>
    <row r="126" spans="1:36">
      <c r="A126" s="14">
        <v>2.01209E+18</v>
      </c>
      <c r="B126" s="15" t="s">
        <v>671</v>
      </c>
      <c r="C126" s="14">
        <v>201209000000000</v>
      </c>
      <c r="D126" s="15" t="s">
        <v>715</v>
      </c>
      <c r="E126" s="15" t="s">
        <v>261</v>
      </c>
      <c r="F126" s="15" t="s">
        <v>716</v>
      </c>
      <c r="G126" s="15">
        <v>255.2</v>
      </c>
      <c r="H126" s="15" t="s">
        <v>569</v>
      </c>
      <c r="I126" s="15" t="s">
        <v>112</v>
      </c>
      <c r="J126" s="15"/>
      <c r="K126" s="15">
        <v>1</v>
      </c>
      <c r="L126" s="15"/>
      <c r="M126" s="15"/>
      <c r="N126" s="15"/>
      <c r="O126" s="15">
        <v>89320000</v>
      </c>
      <c r="P126" s="15" t="s">
        <v>112</v>
      </c>
      <c r="Q126" s="15" t="s">
        <v>101</v>
      </c>
      <c r="R126" s="15" t="s">
        <v>672</v>
      </c>
      <c r="S126" s="15" t="s">
        <v>726</v>
      </c>
      <c r="T126" s="14">
        <v>2.01209E+18</v>
      </c>
      <c r="U126" s="15" t="s">
        <v>316</v>
      </c>
      <c r="V126" s="15"/>
      <c r="W126" s="15" t="s">
        <v>90</v>
      </c>
      <c r="X126" s="15"/>
      <c r="Y126" s="15" t="s">
        <v>90</v>
      </c>
      <c r="Z126" s="15" t="s">
        <v>317</v>
      </c>
      <c r="AA126" s="7"/>
      <c r="AB126" s="7"/>
      <c r="AC126" s="8">
        <f t="shared" si="18"/>
        <v>44174</v>
      </c>
      <c r="AD126" s="7" t="str">
        <f t="shared" si="19"/>
        <v>EZJ3KG8HHJT2</v>
      </c>
      <c r="AE126" s="7" t="str">
        <f t="shared" si="20"/>
        <v>14:44:20</v>
      </c>
      <c r="AF126" s="7">
        <f t="shared" si="21"/>
        <v>255.2</v>
      </c>
      <c r="AG126" s="7">
        <f t="shared" si="22"/>
        <v>89320000</v>
      </c>
      <c r="AH126" s="7" t="str">
        <f t="shared" si="23"/>
        <v>SEK</v>
      </c>
      <c r="AI126" s="7"/>
      <c r="AJ126" s="7" t="str">
        <f>VLOOKUP(AD126,TR_Reports!$AZ$2:$AZ$46,1,FALSE)</f>
        <v>EZJ3KG8HHJT2</v>
      </c>
    </row>
    <row r="127" spans="1:36">
      <c r="A127" s="14">
        <v>2.01209E+18</v>
      </c>
      <c r="B127" s="15" t="s">
        <v>318</v>
      </c>
      <c r="C127" s="14">
        <v>201209000000000</v>
      </c>
      <c r="D127" s="15" t="s">
        <v>715</v>
      </c>
      <c r="E127" s="15" t="s">
        <v>261</v>
      </c>
      <c r="F127" s="15" t="s">
        <v>716</v>
      </c>
      <c r="G127" s="15">
        <v>-6.4000000000000001E-2</v>
      </c>
      <c r="H127" s="15" t="s">
        <v>425</v>
      </c>
      <c r="I127" s="15" t="s">
        <v>112</v>
      </c>
      <c r="J127" s="15"/>
      <c r="K127" s="15">
        <v>1</v>
      </c>
      <c r="L127" s="15"/>
      <c r="M127" s="15"/>
      <c r="N127" s="15"/>
      <c r="O127" s="15">
        <v>89320000</v>
      </c>
      <c r="P127" s="15" t="s">
        <v>112</v>
      </c>
      <c r="Q127" s="15" t="s">
        <v>101</v>
      </c>
      <c r="R127" s="15" t="s">
        <v>358</v>
      </c>
      <c r="S127" s="15" t="s">
        <v>727</v>
      </c>
      <c r="T127" s="14">
        <v>2.01209E+18</v>
      </c>
      <c r="U127" s="15" t="s">
        <v>316</v>
      </c>
      <c r="V127" s="15"/>
      <c r="W127" s="15" t="s">
        <v>90</v>
      </c>
      <c r="X127" s="15"/>
      <c r="Y127" s="15" t="s">
        <v>90</v>
      </c>
      <c r="Z127" s="15" t="s">
        <v>317</v>
      </c>
      <c r="AA127" s="7"/>
      <c r="AB127" s="7"/>
      <c r="AC127" s="8">
        <f t="shared" si="18"/>
        <v>44174</v>
      </c>
      <c r="AD127" s="7" t="str">
        <f t="shared" si="19"/>
        <v>EZJ3KG8HHJT2</v>
      </c>
      <c r="AE127" s="7" t="str">
        <f t="shared" si="20"/>
        <v>14:44:20</v>
      </c>
      <c r="AF127" s="7">
        <f t="shared" si="21"/>
        <v>-6.4000000000000001E-2</v>
      </c>
      <c r="AG127" s="7">
        <f t="shared" si="22"/>
        <v>89320000</v>
      </c>
      <c r="AH127" s="7" t="str">
        <f t="shared" si="23"/>
        <v>SEK</v>
      </c>
      <c r="AI127" s="7"/>
      <c r="AJ127" s="7" t="str">
        <f>VLOOKUP(AD127,TR_Reports!$AZ$2:$AZ$46,1,FALSE)</f>
        <v>EZJ3KG8HHJT2</v>
      </c>
    </row>
    <row r="128" spans="1:36">
      <c r="A128" s="14">
        <v>2.01209E+18</v>
      </c>
      <c r="B128" s="15" t="s">
        <v>310</v>
      </c>
      <c r="C128" s="14">
        <v>201209000000000</v>
      </c>
      <c r="D128" s="15" t="s">
        <v>728</v>
      </c>
      <c r="E128" s="15" t="s">
        <v>265</v>
      </c>
      <c r="F128" s="15" t="s">
        <v>729</v>
      </c>
      <c r="G128" s="15">
        <v>-75</v>
      </c>
      <c r="H128" s="15" t="s">
        <v>314</v>
      </c>
      <c r="I128" s="15" t="s">
        <v>242</v>
      </c>
      <c r="J128" s="15"/>
      <c r="K128" s="15">
        <v>1</v>
      </c>
      <c r="L128" s="15"/>
      <c r="M128" s="15"/>
      <c r="N128" s="15"/>
      <c r="O128" s="15">
        <v>2430000000</v>
      </c>
      <c r="P128" s="15" t="s">
        <v>242</v>
      </c>
      <c r="Q128" s="15" t="s">
        <v>101</v>
      </c>
      <c r="R128" s="15"/>
      <c r="S128" s="15" t="s">
        <v>730</v>
      </c>
      <c r="T128" s="15"/>
      <c r="U128" s="15" t="s">
        <v>324</v>
      </c>
      <c r="V128" s="15"/>
      <c r="W128" s="15" t="s">
        <v>91</v>
      </c>
      <c r="X128" s="15"/>
      <c r="Y128" s="15" t="s">
        <v>90</v>
      </c>
      <c r="Z128" s="15" t="s">
        <v>317</v>
      </c>
      <c r="AA128" s="7"/>
      <c r="AB128" s="7"/>
      <c r="AC128" s="8">
        <f t="shared" si="18"/>
        <v>44174</v>
      </c>
      <c r="AD128" s="7" t="str">
        <f t="shared" si="19"/>
        <v>EZXZXXQ7BVG8</v>
      </c>
      <c r="AE128" s="7" t="str">
        <f t="shared" si="20"/>
        <v>15:00:00</v>
      </c>
      <c r="AF128" s="7">
        <f t="shared" si="21"/>
        <v>-75</v>
      </c>
      <c r="AG128" s="7">
        <f t="shared" si="22"/>
        <v>2430000000</v>
      </c>
      <c r="AH128" s="7" t="str">
        <f t="shared" si="23"/>
        <v>JPY</v>
      </c>
      <c r="AI128" s="7"/>
      <c r="AJ128" s="7" t="str">
        <f>VLOOKUP(AD128,TR_Reports!$AZ$2:$AZ$46,1,FALSE)</f>
        <v>EZXZXXQ7BVG8</v>
      </c>
    </row>
    <row r="129" spans="1:36">
      <c r="A129" s="14">
        <v>2.01209E+18</v>
      </c>
      <c r="B129" s="15" t="s">
        <v>671</v>
      </c>
      <c r="C129" s="14">
        <v>201209000000000</v>
      </c>
      <c r="D129" s="15" t="s">
        <v>728</v>
      </c>
      <c r="E129" s="15" t="s">
        <v>265</v>
      </c>
      <c r="F129" s="15" t="s">
        <v>729</v>
      </c>
      <c r="G129" s="15">
        <v>-75</v>
      </c>
      <c r="H129" s="15" t="s">
        <v>314</v>
      </c>
      <c r="I129" s="15" t="s">
        <v>242</v>
      </c>
      <c r="J129" s="15"/>
      <c r="K129" s="15">
        <v>1</v>
      </c>
      <c r="L129" s="15"/>
      <c r="M129" s="15"/>
      <c r="N129" s="15"/>
      <c r="O129" s="15">
        <v>2430000000</v>
      </c>
      <c r="P129" s="15" t="s">
        <v>242</v>
      </c>
      <c r="Q129" s="15" t="s">
        <v>101</v>
      </c>
      <c r="R129" s="15" t="s">
        <v>672</v>
      </c>
      <c r="S129" s="15" t="s">
        <v>731</v>
      </c>
      <c r="T129" s="14">
        <v>2.01209E+18</v>
      </c>
      <c r="U129" s="15" t="s">
        <v>324</v>
      </c>
      <c r="V129" s="15"/>
      <c r="W129" s="15" t="s">
        <v>91</v>
      </c>
      <c r="X129" s="15"/>
      <c r="Y129" s="15" t="s">
        <v>90</v>
      </c>
      <c r="Z129" s="15" t="s">
        <v>317</v>
      </c>
      <c r="AA129" s="7"/>
      <c r="AB129" s="7"/>
      <c r="AC129" s="8">
        <f t="shared" si="18"/>
        <v>44174</v>
      </c>
      <c r="AD129" s="7" t="str">
        <f t="shared" si="19"/>
        <v>EZXZXXQ7BVG8</v>
      </c>
      <c r="AE129" s="7" t="str">
        <f t="shared" si="20"/>
        <v>15:00:00</v>
      </c>
      <c r="AF129" s="7">
        <f t="shared" si="21"/>
        <v>-75</v>
      </c>
      <c r="AG129" s="7">
        <f t="shared" si="22"/>
        <v>2430000000</v>
      </c>
      <c r="AH129" s="7" t="str">
        <f t="shared" si="23"/>
        <v>JPY</v>
      </c>
      <c r="AI129" s="7"/>
      <c r="AJ129" s="7" t="str">
        <f>VLOOKUP(AD129,TR_Reports!$AZ$2:$AZ$46,1,FALSE)</f>
        <v>EZXZXXQ7BVG8</v>
      </c>
    </row>
    <row r="130" spans="1:36">
      <c r="A130" s="14">
        <v>2.01209E+18</v>
      </c>
      <c r="B130" s="15" t="s">
        <v>318</v>
      </c>
      <c r="C130" s="14">
        <v>201209000000000</v>
      </c>
      <c r="D130" s="15" t="s">
        <v>728</v>
      </c>
      <c r="E130" s="15" t="s">
        <v>265</v>
      </c>
      <c r="F130" s="15" t="s">
        <v>732</v>
      </c>
      <c r="G130" s="15">
        <v>-75</v>
      </c>
      <c r="H130" s="15" t="s">
        <v>314</v>
      </c>
      <c r="I130" s="15" t="s">
        <v>242</v>
      </c>
      <c r="J130" s="15"/>
      <c r="K130" s="15">
        <v>1</v>
      </c>
      <c r="L130" s="15"/>
      <c r="M130" s="15"/>
      <c r="N130" s="15"/>
      <c r="O130" s="15">
        <v>2430000000</v>
      </c>
      <c r="P130" s="15" t="s">
        <v>242</v>
      </c>
      <c r="Q130" s="15" t="s">
        <v>101</v>
      </c>
      <c r="R130" s="15" t="s">
        <v>446</v>
      </c>
      <c r="S130" s="15" t="s">
        <v>733</v>
      </c>
      <c r="T130" s="14">
        <v>2.01209E+18</v>
      </c>
      <c r="U130" s="15" t="s">
        <v>324</v>
      </c>
      <c r="V130" s="15"/>
      <c r="W130" s="15" t="s">
        <v>91</v>
      </c>
      <c r="X130" s="15"/>
      <c r="Y130" s="15" t="s">
        <v>90</v>
      </c>
      <c r="Z130" s="15" t="s">
        <v>317</v>
      </c>
      <c r="AA130" s="7"/>
      <c r="AB130" s="7"/>
      <c r="AC130" s="8">
        <f t="shared" si="18"/>
        <v>44174</v>
      </c>
      <c r="AD130" s="7" t="str">
        <f t="shared" si="19"/>
        <v>EZXZXXQ7BVG8</v>
      </c>
      <c r="AE130" s="7" t="str">
        <f t="shared" si="20"/>
        <v>16:13:00</v>
      </c>
      <c r="AF130" s="7">
        <f t="shared" si="21"/>
        <v>-75</v>
      </c>
      <c r="AG130" s="7">
        <f t="shared" si="22"/>
        <v>2430000000</v>
      </c>
      <c r="AH130" s="7" t="str">
        <f t="shared" si="23"/>
        <v>JPY</v>
      </c>
      <c r="AI130" s="7"/>
      <c r="AJ130" s="7" t="str">
        <f>VLOOKUP(AD130,TR_Reports!$AZ$2:$AZ$46,1,FALSE)</f>
        <v>EZXZXXQ7BVG8</v>
      </c>
    </row>
    <row r="131" spans="1:36">
      <c r="A131" s="14">
        <v>2.0121E+18</v>
      </c>
      <c r="B131" s="15" t="s">
        <v>310</v>
      </c>
      <c r="C131" s="14">
        <v>201210000000000</v>
      </c>
      <c r="D131" s="15" t="s">
        <v>734</v>
      </c>
      <c r="E131" s="15" t="s">
        <v>268</v>
      </c>
      <c r="F131" s="15" t="s">
        <v>735</v>
      </c>
      <c r="G131" s="15">
        <v>-75</v>
      </c>
      <c r="H131" s="15" t="s">
        <v>314</v>
      </c>
      <c r="I131" s="15" t="s">
        <v>242</v>
      </c>
      <c r="J131" s="15"/>
      <c r="K131" s="15">
        <v>1</v>
      </c>
      <c r="L131" s="15"/>
      <c r="M131" s="15"/>
      <c r="N131" s="15"/>
      <c r="O131" s="15">
        <v>12878700000</v>
      </c>
      <c r="P131" s="15" t="s">
        <v>242</v>
      </c>
      <c r="Q131" s="15" t="s">
        <v>101</v>
      </c>
      <c r="R131" s="15"/>
      <c r="S131" s="15" t="s">
        <v>736</v>
      </c>
      <c r="T131" s="15"/>
      <c r="U131" s="15" t="s">
        <v>316</v>
      </c>
      <c r="V131" s="15"/>
      <c r="W131" s="15" t="s">
        <v>90</v>
      </c>
      <c r="X131" s="15"/>
      <c r="Y131" s="15" t="s">
        <v>90</v>
      </c>
      <c r="Z131" s="15" t="s">
        <v>317</v>
      </c>
      <c r="AA131" s="7"/>
      <c r="AB131" s="7"/>
      <c r="AC131" s="8">
        <f t="shared" si="18"/>
        <v>44175</v>
      </c>
      <c r="AD131" s="7" t="str">
        <f t="shared" si="19"/>
        <v>EZKMCJ4L90V2</v>
      </c>
      <c r="AE131" s="7" t="str">
        <f t="shared" si="20"/>
        <v>10:45:30</v>
      </c>
      <c r="AF131" s="7">
        <f t="shared" si="21"/>
        <v>-75</v>
      </c>
      <c r="AG131" s="7">
        <f t="shared" si="22"/>
        <v>12878700000</v>
      </c>
      <c r="AH131" s="7" t="str">
        <f t="shared" si="23"/>
        <v>JPY</v>
      </c>
      <c r="AI131" s="7"/>
      <c r="AJ131" s="7" t="str">
        <f>VLOOKUP(AD131,TR_Reports!$AZ$2:$AZ$46,1,FALSE)</f>
        <v>EZKMCJ4L90V2</v>
      </c>
    </row>
    <row r="132" spans="1:36">
      <c r="A132" s="14">
        <v>2.01216E+18</v>
      </c>
      <c r="B132" s="15" t="s">
        <v>310</v>
      </c>
      <c r="C132" s="14">
        <v>201216000000000</v>
      </c>
      <c r="D132" s="15" t="s">
        <v>737</v>
      </c>
      <c r="E132" s="15" t="s">
        <v>272</v>
      </c>
      <c r="F132" s="15" t="s">
        <v>738</v>
      </c>
      <c r="G132" s="15">
        <v>0</v>
      </c>
      <c r="H132" s="15" t="s">
        <v>314</v>
      </c>
      <c r="I132" s="15" t="s">
        <v>140</v>
      </c>
      <c r="J132" s="15"/>
      <c r="K132" s="15">
        <v>1</v>
      </c>
      <c r="L132" s="15"/>
      <c r="M132" s="15"/>
      <c r="N132" s="15"/>
      <c r="O132" s="15">
        <v>45771587.619999997</v>
      </c>
      <c r="P132" s="15" t="s">
        <v>140</v>
      </c>
      <c r="Q132" s="15" t="s">
        <v>101</v>
      </c>
      <c r="R132" s="15"/>
      <c r="S132" s="15" t="s">
        <v>739</v>
      </c>
      <c r="T132" s="15"/>
      <c r="U132" s="15" t="s">
        <v>316</v>
      </c>
      <c r="V132" s="15"/>
      <c r="W132" s="15" t="s">
        <v>125</v>
      </c>
      <c r="X132" s="15"/>
      <c r="Y132" s="15" t="s">
        <v>90</v>
      </c>
      <c r="Z132" s="15" t="s">
        <v>317</v>
      </c>
      <c r="AA132" s="7"/>
      <c r="AB132" s="7"/>
      <c r="AC132" s="8">
        <f t="shared" si="18"/>
        <v>44181</v>
      </c>
      <c r="AD132" s="7" t="str">
        <f t="shared" si="19"/>
        <v>EZXWMTWR7YT1</v>
      </c>
      <c r="AE132" s="7" t="str">
        <f t="shared" si="20"/>
        <v>15:15:02</v>
      </c>
      <c r="AF132" s="7">
        <f t="shared" si="21"/>
        <v>0</v>
      </c>
      <c r="AG132" s="7">
        <f t="shared" si="22"/>
        <v>45771587.619999997</v>
      </c>
      <c r="AH132" s="7" t="str">
        <f t="shared" si="23"/>
        <v>EUR</v>
      </c>
      <c r="AI132" s="7"/>
      <c r="AJ132" s="7" t="str">
        <f>VLOOKUP(AD132,TR_Reports!$AZ$2:$AZ$46,1,FALSE)</f>
        <v>EZXWMTWR7YT1</v>
      </c>
    </row>
    <row r="133" spans="1:36">
      <c r="A133" s="14">
        <v>2.01216E+18</v>
      </c>
      <c r="B133" s="15" t="s">
        <v>310</v>
      </c>
      <c r="C133" s="14">
        <v>201216000000000</v>
      </c>
      <c r="D133" s="15" t="s">
        <v>740</v>
      </c>
      <c r="E133" s="15" t="s">
        <v>276</v>
      </c>
      <c r="F133" s="15" t="s">
        <v>741</v>
      </c>
      <c r="G133" s="15">
        <v>0</v>
      </c>
      <c r="H133" s="15" t="s">
        <v>314</v>
      </c>
      <c r="I133" s="15" t="s">
        <v>140</v>
      </c>
      <c r="J133" s="15"/>
      <c r="K133" s="15">
        <v>1</v>
      </c>
      <c r="L133" s="15"/>
      <c r="M133" s="15"/>
      <c r="N133" s="15"/>
      <c r="O133" s="15">
        <v>128741679.7</v>
      </c>
      <c r="P133" s="15" t="s">
        <v>140</v>
      </c>
      <c r="Q133" s="15" t="s">
        <v>101</v>
      </c>
      <c r="R133" s="15"/>
      <c r="S133" s="15" t="s">
        <v>742</v>
      </c>
      <c r="T133" s="15"/>
      <c r="U133" s="15" t="s">
        <v>316</v>
      </c>
      <c r="V133" s="15"/>
      <c r="W133" s="15" t="s">
        <v>125</v>
      </c>
      <c r="X133" s="15"/>
      <c r="Y133" s="15" t="s">
        <v>90</v>
      </c>
      <c r="Z133" s="15" t="s">
        <v>317</v>
      </c>
      <c r="AA133" s="7"/>
      <c r="AB133" s="7"/>
      <c r="AC133" s="8">
        <f t="shared" si="18"/>
        <v>44181</v>
      </c>
      <c r="AD133" s="7" t="str">
        <f t="shared" si="19"/>
        <v>EZ0GQB1Q86N0</v>
      </c>
      <c r="AE133" s="7" t="str">
        <f t="shared" si="20"/>
        <v>15:57:03</v>
      </c>
      <c r="AF133" s="7">
        <f t="shared" si="21"/>
        <v>0</v>
      </c>
      <c r="AG133" s="7">
        <f t="shared" si="22"/>
        <v>128741679.7</v>
      </c>
      <c r="AH133" s="7" t="str">
        <f t="shared" si="23"/>
        <v>EUR</v>
      </c>
      <c r="AI133" s="7"/>
      <c r="AJ133" s="7" t="str">
        <f>VLOOKUP(AD133,TR_Reports!$AZ$2:$AZ$46,1,FALSE)</f>
        <v>EZ0GQB1Q86N0</v>
      </c>
    </row>
    <row r="134" spans="1:36">
      <c r="A134" s="14">
        <v>2.01221E+18</v>
      </c>
      <c r="B134" s="15" t="s">
        <v>310</v>
      </c>
      <c r="C134" s="14">
        <v>201221000000000</v>
      </c>
      <c r="D134" s="15" t="s">
        <v>743</v>
      </c>
      <c r="E134" s="15" t="s">
        <v>280</v>
      </c>
      <c r="F134" s="15" t="s">
        <v>744</v>
      </c>
      <c r="G134" s="15">
        <v>0</v>
      </c>
      <c r="H134" s="15" t="s">
        <v>314</v>
      </c>
      <c r="I134" s="15" t="s">
        <v>140</v>
      </c>
      <c r="J134" s="15"/>
      <c r="K134" s="15">
        <v>1</v>
      </c>
      <c r="L134" s="15"/>
      <c r="M134" s="15"/>
      <c r="N134" s="15"/>
      <c r="O134" s="15">
        <v>55677820</v>
      </c>
      <c r="P134" s="15" t="s">
        <v>140</v>
      </c>
      <c r="Q134" s="15" t="s">
        <v>101</v>
      </c>
      <c r="R134" s="15"/>
      <c r="S134" s="15" t="s">
        <v>745</v>
      </c>
      <c r="T134" s="15"/>
      <c r="U134" s="15" t="s">
        <v>316</v>
      </c>
      <c r="V134" s="15"/>
      <c r="W134" s="15" t="s">
        <v>125</v>
      </c>
      <c r="X134" s="15"/>
      <c r="Y134" s="15" t="s">
        <v>90</v>
      </c>
      <c r="Z134" s="15" t="s">
        <v>317</v>
      </c>
      <c r="AA134" s="7"/>
      <c r="AB134" s="7"/>
      <c r="AC134" s="8">
        <f t="shared" si="18"/>
        <v>44186</v>
      </c>
      <c r="AD134" s="7" t="str">
        <f t="shared" si="19"/>
        <v>EZQL6YP2P0W3</v>
      </c>
      <c r="AE134" s="7" t="str">
        <f t="shared" si="20"/>
        <v>11:30:03</v>
      </c>
      <c r="AF134" s="7">
        <f t="shared" si="21"/>
        <v>0</v>
      </c>
      <c r="AG134" s="7">
        <f t="shared" si="22"/>
        <v>55677820</v>
      </c>
      <c r="AH134" s="7" t="str">
        <f t="shared" si="23"/>
        <v>EUR</v>
      </c>
      <c r="AI134" s="7"/>
      <c r="AJ134" s="7" t="str">
        <f>VLOOKUP(AD134,TR_Reports!$AZ$2:$AZ$46,1,FALSE)</f>
        <v>EZQL6YP2P0W3</v>
      </c>
    </row>
    <row r="135" spans="1:36">
      <c r="A135" s="14">
        <v>2.01221E+18</v>
      </c>
      <c r="B135" s="15" t="s">
        <v>310</v>
      </c>
      <c r="C135" s="14">
        <v>201221000000000</v>
      </c>
      <c r="D135" s="15" t="s">
        <v>746</v>
      </c>
      <c r="E135" s="15" t="s">
        <v>284</v>
      </c>
      <c r="F135" s="15" t="s">
        <v>747</v>
      </c>
      <c r="G135" s="15">
        <v>-8.4000000000000005E-2</v>
      </c>
      <c r="H135" s="15" t="s">
        <v>425</v>
      </c>
      <c r="I135" s="15" t="s">
        <v>112</v>
      </c>
      <c r="J135" s="15"/>
      <c r="K135" s="15">
        <v>1</v>
      </c>
      <c r="L135" s="15"/>
      <c r="M135" s="15"/>
      <c r="N135" s="15"/>
      <c r="O135" s="15">
        <v>262200000</v>
      </c>
      <c r="P135" s="15" t="s">
        <v>112</v>
      </c>
      <c r="Q135" s="15" t="s">
        <v>101</v>
      </c>
      <c r="R135" s="15"/>
      <c r="S135" s="15" t="s">
        <v>748</v>
      </c>
      <c r="T135" s="15"/>
      <c r="U135" s="15" t="s">
        <v>316</v>
      </c>
      <c r="V135" s="15"/>
      <c r="W135" s="15" t="s">
        <v>91</v>
      </c>
      <c r="X135" s="15"/>
      <c r="Y135" s="15" t="s">
        <v>90</v>
      </c>
      <c r="Z135" s="15" t="s">
        <v>317</v>
      </c>
      <c r="AA135" s="7"/>
      <c r="AB135" s="7"/>
      <c r="AC135" s="8">
        <f t="shared" si="18"/>
        <v>44186</v>
      </c>
      <c r="AD135" s="7" t="str">
        <f t="shared" si="19"/>
        <v>EZ921SPSMW22</v>
      </c>
      <c r="AE135" s="7" t="str">
        <f t="shared" si="20"/>
        <v>16:43:40</v>
      </c>
      <c r="AF135" s="7">
        <f t="shared" si="21"/>
        <v>-8.4000000000000005E-2</v>
      </c>
      <c r="AG135" s="7">
        <f t="shared" si="22"/>
        <v>262200000</v>
      </c>
      <c r="AH135" s="7" t="str">
        <f t="shared" si="23"/>
        <v>SEK</v>
      </c>
      <c r="AI135" s="7"/>
      <c r="AJ135" s="7" t="str">
        <f>VLOOKUP(AD135,TR_Reports!$AZ$2:$AZ$46,1,FALSE)</f>
        <v>EZ921SPSMW22</v>
      </c>
    </row>
    <row r="136" spans="1:36">
      <c r="A136" s="14">
        <v>2.01221E+18</v>
      </c>
      <c r="B136" s="15" t="s">
        <v>310</v>
      </c>
      <c r="C136" s="14">
        <v>201221000000000</v>
      </c>
      <c r="D136" s="15" t="s">
        <v>749</v>
      </c>
      <c r="E136" s="15" t="s">
        <v>284</v>
      </c>
      <c r="F136" s="15" t="s">
        <v>747</v>
      </c>
      <c r="G136" s="15">
        <v>-8.4000000000000005E-2</v>
      </c>
      <c r="H136" s="15" t="s">
        <v>425</v>
      </c>
      <c r="I136" s="15" t="s">
        <v>112</v>
      </c>
      <c r="J136" s="15"/>
      <c r="K136" s="15">
        <v>1</v>
      </c>
      <c r="L136" s="15"/>
      <c r="M136" s="15"/>
      <c r="N136" s="15"/>
      <c r="O136" s="15">
        <v>262200000</v>
      </c>
      <c r="P136" s="15" t="s">
        <v>112</v>
      </c>
      <c r="Q136" s="15" t="s">
        <v>101</v>
      </c>
      <c r="R136" s="15"/>
      <c r="S136" s="15" t="s">
        <v>750</v>
      </c>
      <c r="T136" s="15"/>
      <c r="U136" s="15" t="s">
        <v>316</v>
      </c>
      <c r="V136" s="15"/>
      <c r="W136" s="15" t="s">
        <v>91</v>
      </c>
      <c r="X136" s="15"/>
      <c r="Y136" s="15" t="s">
        <v>90</v>
      </c>
      <c r="Z136" s="15" t="s">
        <v>317</v>
      </c>
      <c r="AA136" s="7"/>
      <c r="AB136" s="7"/>
      <c r="AC136" s="8">
        <f t="shared" si="18"/>
        <v>44186</v>
      </c>
      <c r="AD136" s="7" t="str">
        <f t="shared" si="19"/>
        <v>EZ921SPSMW22</v>
      </c>
      <c r="AE136" s="7" t="str">
        <f t="shared" si="20"/>
        <v>16:43:40</v>
      </c>
      <c r="AF136" s="7">
        <f t="shared" si="21"/>
        <v>-8.4000000000000005E-2</v>
      </c>
      <c r="AG136" s="7">
        <f t="shared" si="22"/>
        <v>262200000</v>
      </c>
      <c r="AH136" s="7" t="str">
        <f t="shared" si="23"/>
        <v>SEK</v>
      </c>
      <c r="AI136" s="7"/>
      <c r="AJ136" s="7" t="str">
        <f>VLOOKUP(AD136,TR_Reports!$AZ$2:$AZ$46,1,FALSE)</f>
        <v>EZ921SPSMW22</v>
      </c>
    </row>
  </sheetData>
  <sortState xmlns:xlrd2="http://schemas.microsoft.com/office/spreadsheetml/2017/richdata2" ref="A2:AH94">
    <sortCondition ref="F2:F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5"/>
  <sheetViews>
    <sheetView workbookViewId="0">
      <selection activeCell="A2" sqref="A2"/>
    </sheetView>
  </sheetViews>
  <sheetFormatPr defaultRowHeight="14.45"/>
  <cols>
    <col min="1" max="1" width="17" customWidth="1"/>
    <col min="6" max="6" width="20.5703125" style="4" customWidth="1"/>
    <col min="12" max="12" width="22" customWidth="1"/>
    <col min="13" max="13" width="10.5703125" bestFit="1" customWidth="1"/>
  </cols>
  <sheetData>
    <row r="1" spans="1:11">
      <c r="A1" s="7" t="s">
        <v>751</v>
      </c>
      <c r="B1" s="7" t="s">
        <v>752</v>
      </c>
      <c r="C1" s="7" t="s">
        <v>753</v>
      </c>
      <c r="D1" s="7" t="s">
        <v>754</v>
      </c>
      <c r="E1" s="7" t="s">
        <v>755</v>
      </c>
      <c r="F1" s="4" t="s">
        <v>756</v>
      </c>
      <c r="G1" s="6" t="s">
        <v>757</v>
      </c>
      <c r="H1" s="7" t="s">
        <v>758</v>
      </c>
      <c r="I1" s="7" t="s">
        <v>759</v>
      </c>
      <c r="J1" s="7" t="s">
        <v>760</v>
      </c>
      <c r="K1" s="7" t="s">
        <v>761</v>
      </c>
    </row>
    <row r="2" spans="1:11">
      <c r="A2" s="7" t="s">
        <v>762</v>
      </c>
      <c r="B2" s="7" t="s">
        <v>101</v>
      </c>
      <c r="C2" s="7" t="s">
        <v>763</v>
      </c>
      <c r="D2" s="7" t="s">
        <v>764</v>
      </c>
      <c r="E2" s="7" t="s">
        <v>765</v>
      </c>
      <c r="F2" s="4">
        <v>43267.317048611112</v>
      </c>
      <c r="G2" s="6">
        <v>44183.729166666664</v>
      </c>
      <c r="H2" s="7" t="s">
        <v>140</v>
      </c>
      <c r="I2" s="7"/>
      <c r="J2" s="7" t="s">
        <v>766</v>
      </c>
      <c r="K2" s="7" t="s">
        <v>767</v>
      </c>
    </row>
    <row r="3" spans="1:11">
      <c r="A3" s="7" t="s">
        <v>768</v>
      </c>
      <c r="B3" s="7" t="s">
        <v>101</v>
      </c>
      <c r="C3" s="7" t="s">
        <v>769</v>
      </c>
      <c r="D3" s="7" t="s">
        <v>770</v>
      </c>
      <c r="E3" s="7" t="s">
        <v>90</v>
      </c>
      <c r="F3" s="4">
        <v>43430.452048611114</v>
      </c>
      <c r="G3" s="6"/>
      <c r="H3" s="7" t="s">
        <v>140</v>
      </c>
      <c r="I3" s="7"/>
      <c r="J3" s="7" t="s">
        <v>766</v>
      </c>
      <c r="K3" s="7" t="s">
        <v>767</v>
      </c>
    </row>
    <row r="4" spans="1:11">
      <c r="A4" s="7" t="s">
        <v>771</v>
      </c>
      <c r="B4" s="7" t="s">
        <v>101</v>
      </c>
      <c r="C4" s="7" t="s">
        <v>763</v>
      </c>
      <c r="D4" s="7" t="s">
        <v>764</v>
      </c>
      <c r="E4" s="7" t="s">
        <v>90</v>
      </c>
      <c r="F4" s="4">
        <v>43433.611250000002</v>
      </c>
      <c r="G4" s="6">
        <v>44183.729166666664</v>
      </c>
      <c r="H4" s="7" t="s">
        <v>140</v>
      </c>
      <c r="I4" s="7"/>
      <c r="J4" s="7" t="s">
        <v>766</v>
      </c>
      <c r="K4" s="7" t="s">
        <v>767</v>
      </c>
    </row>
    <row r="5" spans="1:11">
      <c r="A5" s="7" t="s">
        <v>772</v>
      </c>
      <c r="B5" s="7" t="s">
        <v>101</v>
      </c>
      <c r="C5" s="7" t="s">
        <v>763</v>
      </c>
      <c r="D5" s="7" t="s">
        <v>773</v>
      </c>
      <c r="E5" s="7" t="s">
        <v>90</v>
      </c>
      <c r="F5" s="4">
        <v>43434.350162037037</v>
      </c>
      <c r="G5" s="6">
        <v>44183.729166666664</v>
      </c>
      <c r="H5" s="7" t="s">
        <v>140</v>
      </c>
      <c r="I5" s="7"/>
      <c r="J5" s="7" t="s">
        <v>766</v>
      </c>
      <c r="K5" s="7" t="s">
        <v>767</v>
      </c>
    </row>
    <row r="6" spans="1:11">
      <c r="A6" s="7" t="s">
        <v>774</v>
      </c>
      <c r="B6" s="7" t="s">
        <v>101</v>
      </c>
      <c r="C6" s="7" t="s">
        <v>775</v>
      </c>
      <c r="D6" s="7" t="s">
        <v>764</v>
      </c>
      <c r="E6" s="7" t="s">
        <v>765</v>
      </c>
      <c r="F6" s="4">
        <v>43488.652349537035</v>
      </c>
      <c r="G6" s="6">
        <v>44547.729166666664</v>
      </c>
      <c r="H6" s="7" t="s">
        <v>140</v>
      </c>
      <c r="I6" s="7"/>
      <c r="J6" s="7" t="s">
        <v>766</v>
      </c>
      <c r="K6" s="7" t="s">
        <v>767</v>
      </c>
    </row>
    <row r="7" spans="1:11">
      <c r="A7" s="7" t="s">
        <v>776</v>
      </c>
      <c r="B7" s="7" t="s">
        <v>101</v>
      </c>
      <c r="C7" s="7" t="s">
        <v>777</v>
      </c>
      <c r="D7" s="7" t="s">
        <v>773</v>
      </c>
      <c r="E7" s="7" t="s">
        <v>90</v>
      </c>
      <c r="F7" s="4">
        <v>43810.420393518521</v>
      </c>
      <c r="G7" s="6">
        <v>45275.729166666664</v>
      </c>
      <c r="H7" s="7" t="s">
        <v>140</v>
      </c>
      <c r="I7" s="7"/>
      <c r="J7" s="7" t="s">
        <v>766</v>
      </c>
      <c r="K7" s="7" t="s">
        <v>767</v>
      </c>
    </row>
    <row r="8" spans="1:11">
      <c r="A8" s="7" t="s">
        <v>320</v>
      </c>
      <c r="B8" s="7" t="s">
        <v>101</v>
      </c>
      <c r="C8" s="7" t="s">
        <v>775</v>
      </c>
      <c r="D8" s="7" t="s">
        <v>773</v>
      </c>
      <c r="E8" s="7" t="s">
        <v>90</v>
      </c>
      <c r="F8" s="4">
        <v>43854.704953703702</v>
      </c>
      <c r="G8" s="6">
        <v>44547.729166666664</v>
      </c>
      <c r="H8" s="7" t="s">
        <v>140</v>
      </c>
      <c r="I8" s="7"/>
      <c r="J8" s="7" t="s">
        <v>766</v>
      </c>
      <c r="K8" s="7" t="s">
        <v>767</v>
      </c>
    </row>
    <row r="9" spans="1:11">
      <c r="A9" s="7" t="s">
        <v>374</v>
      </c>
      <c r="B9" s="7" t="s">
        <v>101</v>
      </c>
      <c r="C9" s="7" t="s">
        <v>778</v>
      </c>
      <c r="D9" s="7" t="s">
        <v>779</v>
      </c>
      <c r="E9" s="7" t="s">
        <v>90</v>
      </c>
      <c r="F9" s="4">
        <v>43937.59447916667</v>
      </c>
      <c r="G9" s="6">
        <v>44001.729166666664</v>
      </c>
      <c r="H9" s="7" t="s">
        <v>349</v>
      </c>
      <c r="I9" s="7" t="s">
        <v>780</v>
      </c>
      <c r="J9" s="7" t="s">
        <v>766</v>
      </c>
      <c r="K9" s="7" t="s">
        <v>767</v>
      </c>
    </row>
    <row r="10" spans="1:11">
      <c r="A10" s="7" t="s">
        <v>390</v>
      </c>
      <c r="B10" s="7" t="s">
        <v>101</v>
      </c>
      <c r="C10" s="7" t="s">
        <v>781</v>
      </c>
      <c r="D10" s="7" t="s">
        <v>782</v>
      </c>
      <c r="E10" s="7" t="s">
        <v>90</v>
      </c>
      <c r="F10" s="4">
        <v>43966.526203703703</v>
      </c>
      <c r="G10" s="6">
        <v>43997.729166666664</v>
      </c>
      <c r="H10" s="7" t="s">
        <v>128</v>
      </c>
      <c r="I10" s="7" t="s">
        <v>783</v>
      </c>
      <c r="J10" s="7" t="s">
        <v>766</v>
      </c>
      <c r="K10" s="7" t="s">
        <v>767</v>
      </c>
    </row>
    <row r="11" spans="1:11">
      <c r="A11" s="7" t="s">
        <v>394</v>
      </c>
      <c r="B11" s="7" t="s">
        <v>101</v>
      </c>
      <c r="C11" s="7" t="s">
        <v>784</v>
      </c>
      <c r="D11" s="7" t="s">
        <v>785</v>
      </c>
      <c r="E11" s="7" t="s">
        <v>90</v>
      </c>
      <c r="F11" s="4">
        <v>43973.367847222224</v>
      </c>
      <c r="G11" s="6">
        <v>44004.729166666664</v>
      </c>
      <c r="H11" s="7" t="s">
        <v>112</v>
      </c>
      <c r="I11" s="7" t="s">
        <v>786</v>
      </c>
      <c r="J11" s="7" t="s">
        <v>766</v>
      </c>
      <c r="K11" s="7" t="s">
        <v>767</v>
      </c>
    </row>
    <row r="12" spans="1:11">
      <c r="A12" s="7" t="s">
        <v>398</v>
      </c>
      <c r="B12" s="7" t="s">
        <v>101</v>
      </c>
      <c r="C12" s="7" t="s">
        <v>787</v>
      </c>
      <c r="D12" s="7" t="s">
        <v>788</v>
      </c>
      <c r="E12" s="7" t="s">
        <v>90</v>
      </c>
      <c r="F12" s="4">
        <v>43973.557546296295</v>
      </c>
      <c r="G12" s="6">
        <v>44004.729166666664</v>
      </c>
      <c r="H12" s="7" t="s">
        <v>140</v>
      </c>
      <c r="I12" s="7" t="s">
        <v>786</v>
      </c>
      <c r="J12" s="7" t="s">
        <v>766</v>
      </c>
      <c r="K12" s="7" t="s">
        <v>767</v>
      </c>
    </row>
    <row r="13" spans="1:11">
      <c r="A13" s="7" t="s">
        <v>403</v>
      </c>
      <c r="B13" s="7" t="s">
        <v>101</v>
      </c>
      <c r="C13" s="7" t="s">
        <v>789</v>
      </c>
      <c r="D13" s="7" t="s">
        <v>790</v>
      </c>
      <c r="E13" s="7" t="s">
        <v>90</v>
      </c>
      <c r="F13" s="4">
        <v>43977.504513888889</v>
      </c>
      <c r="G13" s="6">
        <v>44008.729166666664</v>
      </c>
      <c r="H13" s="7" t="s">
        <v>349</v>
      </c>
      <c r="I13" s="7" t="s">
        <v>791</v>
      </c>
      <c r="J13" s="7" t="s">
        <v>766</v>
      </c>
      <c r="K13" s="7" t="s">
        <v>767</v>
      </c>
    </row>
    <row r="14" spans="1:11">
      <c r="A14" s="7" t="s">
        <v>407</v>
      </c>
      <c r="B14" s="7" t="s">
        <v>101</v>
      </c>
      <c r="C14" s="7" t="s">
        <v>792</v>
      </c>
      <c r="D14" s="7" t="s">
        <v>782</v>
      </c>
      <c r="E14" s="7" t="s">
        <v>90</v>
      </c>
      <c r="F14" s="4">
        <v>43983.629328703704</v>
      </c>
      <c r="G14" s="6">
        <v>44013.729166666664</v>
      </c>
      <c r="H14" s="7" t="s">
        <v>349</v>
      </c>
      <c r="I14" s="7" t="s">
        <v>793</v>
      </c>
      <c r="J14" s="7" t="s">
        <v>766</v>
      </c>
      <c r="K14" s="7" t="s">
        <v>767</v>
      </c>
    </row>
    <row r="15" spans="1:11">
      <c r="A15" s="7" t="s">
        <v>411</v>
      </c>
      <c r="B15" s="7" t="s">
        <v>101</v>
      </c>
      <c r="C15" s="7" t="s">
        <v>792</v>
      </c>
      <c r="D15" s="7" t="s">
        <v>782</v>
      </c>
      <c r="E15" s="7" t="s">
        <v>90</v>
      </c>
      <c r="F15" s="4">
        <v>43983.635868055557</v>
      </c>
      <c r="G15" s="6">
        <v>44013.729166666664</v>
      </c>
      <c r="H15" s="7" t="s">
        <v>349</v>
      </c>
      <c r="I15" s="7" t="s">
        <v>793</v>
      </c>
      <c r="J15" s="7" t="s">
        <v>766</v>
      </c>
      <c r="K15" s="7" t="s">
        <v>767</v>
      </c>
    </row>
    <row r="16" spans="1:11">
      <c r="A16" s="7" t="s">
        <v>415</v>
      </c>
      <c r="B16" s="7" t="s">
        <v>101</v>
      </c>
      <c r="C16" s="7" t="s">
        <v>794</v>
      </c>
      <c r="D16" s="7" t="s">
        <v>788</v>
      </c>
      <c r="E16" s="7" t="s">
        <v>90</v>
      </c>
      <c r="F16" s="4">
        <v>43984.423379629632</v>
      </c>
      <c r="G16" s="6">
        <v>44014.729166666664</v>
      </c>
      <c r="H16" s="7" t="s">
        <v>140</v>
      </c>
      <c r="I16" s="7" t="s">
        <v>795</v>
      </c>
      <c r="J16" s="7" t="s">
        <v>766</v>
      </c>
      <c r="K16" s="7" t="s">
        <v>767</v>
      </c>
    </row>
    <row r="17" spans="1:11">
      <c r="A17" s="7" t="s">
        <v>419</v>
      </c>
      <c r="B17" s="7" t="s">
        <v>101</v>
      </c>
      <c r="C17" s="7" t="s">
        <v>796</v>
      </c>
      <c r="D17" s="7" t="s">
        <v>782</v>
      </c>
      <c r="E17" s="7" t="s">
        <v>90</v>
      </c>
      <c r="F17" s="4">
        <v>43997.373020833336</v>
      </c>
      <c r="G17" s="6">
        <v>44027.729166666664</v>
      </c>
      <c r="H17" s="7" t="s">
        <v>128</v>
      </c>
      <c r="I17" s="7" t="s">
        <v>797</v>
      </c>
      <c r="J17" s="7" t="s">
        <v>766</v>
      </c>
      <c r="K17" s="7" t="s">
        <v>767</v>
      </c>
    </row>
    <row r="18" spans="1:11">
      <c r="A18" s="7" t="s">
        <v>423</v>
      </c>
      <c r="B18" s="7" t="s">
        <v>101</v>
      </c>
      <c r="C18" s="7" t="s">
        <v>798</v>
      </c>
      <c r="D18" s="7" t="s">
        <v>799</v>
      </c>
      <c r="E18" s="7" t="s">
        <v>90</v>
      </c>
      <c r="F18" s="4">
        <v>43998.298182870371</v>
      </c>
      <c r="G18" s="6">
        <v>44911.729166666664</v>
      </c>
      <c r="H18" s="7" t="s">
        <v>140</v>
      </c>
      <c r="I18" s="7"/>
      <c r="J18" s="7" t="s">
        <v>766</v>
      </c>
      <c r="K18" s="7" t="s">
        <v>767</v>
      </c>
    </row>
    <row r="19" spans="1:11">
      <c r="A19" s="7" t="s">
        <v>428</v>
      </c>
      <c r="B19" s="7" t="s">
        <v>101</v>
      </c>
      <c r="C19" s="7" t="s">
        <v>800</v>
      </c>
      <c r="D19" s="7" t="s">
        <v>788</v>
      </c>
      <c r="E19" s="7" t="s">
        <v>90</v>
      </c>
      <c r="F19" s="4">
        <v>43998.501770833333</v>
      </c>
      <c r="G19" s="6">
        <v>44028.729166666664</v>
      </c>
      <c r="H19" s="7" t="s">
        <v>140</v>
      </c>
      <c r="I19" s="7" t="s">
        <v>801</v>
      </c>
      <c r="J19" s="7" t="s">
        <v>766</v>
      </c>
      <c r="K19" s="7" t="s">
        <v>767</v>
      </c>
    </row>
    <row r="20" spans="1:11">
      <c r="A20" s="7" t="s">
        <v>432</v>
      </c>
      <c r="B20" s="7" t="s">
        <v>101</v>
      </c>
      <c r="C20" s="7" t="s">
        <v>802</v>
      </c>
      <c r="D20" s="7" t="s">
        <v>788</v>
      </c>
      <c r="E20" s="7" t="s">
        <v>90</v>
      </c>
      <c r="F20" s="4">
        <v>44001.547905092593</v>
      </c>
      <c r="G20" s="6">
        <v>44032.729166666664</v>
      </c>
      <c r="H20" s="7" t="s">
        <v>400</v>
      </c>
      <c r="I20" s="7" t="s">
        <v>803</v>
      </c>
      <c r="J20" s="7" t="s">
        <v>766</v>
      </c>
      <c r="K20" s="7" t="s">
        <v>767</v>
      </c>
    </row>
    <row r="21" spans="1:11">
      <c r="A21" s="7" t="s">
        <v>436</v>
      </c>
      <c r="B21" s="7" t="s">
        <v>101</v>
      </c>
      <c r="C21" s="7" t="s">
        <v>804</v>
      </c>
      <c r="D21" s="7" t="s">
        <v>782</v>
      </c>
      <c r="E21" s="7" t="s">
        <v>90</v>
      </c>
      <c r="F21" s="4">
        <v>44001.651446759257</v>
      </c>
      <c r="G21" s="6">
        <v>44039.729166666664</v>
      </c>
      <c r="H21" s="7" t="s">
        <v>349</v>
      </c>
      <c r="I21" s="7" t="s">
        <v>805</v>
      </c>
      <c r="J21" s="7" t="s">
        <v>766</v>
      </c>
      <c r="K21" s="7" t="s">
        <v>767</v>
      </c>
    </row>
    <row r="22" spans="1:11">
      <c r="A22" s="7" t="s">
        <v>440</v>
      </c>
      <c r="B22" s="7" t="s">
        <v>101</v>
      </c>
      <c r="C22" s="7" t="s">
        <v>806</v>
      </c>
      <c r="D22" s="7" t="s">
        <v>788</v>
      </c>
      <c r="E22" s="7" t="s">
        <v>90</v>
      </c>
      <c r="F22" s="4">
        <v>44004.35056712963</v>
      </c>
      <c r="G22" s="6">
        <v>44034.729166666664</v>
      </c>
      <c r="H22" s="7" t="s">
        <v>112</v>
      </c>
      <c r="I22" s="7" t="s">
        <v>807</v>
      </c>
      <c r="J22" s="7" t="s">
        <v>766</v>
      </c>
      <c r="K22" s="7" t="s">
        <v>767</v>
      </c>
    </row>
    <row r="23" spans="1:11">
      <c r="A23" s="7" t="s">
        <v>444</v>
      </c>
      <c r="B23" s="7" t="s">
        <v>101</v>
      </c>
      <c r="C23" s="7" t="s">
        <v>808</v>
      </c>
      <c r="D23" s="7" t="s">
        <v>788</v>
      </c>
      <c r="E23" s="7" t="s">
        <v>90</v>
      </c>
      <c r="F23" s="4">
        <v>44008.340138888889</v>
      </c>
      <c r="G23" s="6">
        <v>44039.729166666664</v>
      </c>
      <c r="H23" s="7" t="s">
        <v>112</v>
      </c>
      <c r="I23" s="7" t="s">
        <v>805</v>
      </c>
      <c r="J23" s="7" t="s">
        <v>766</v>
      </c>
      <c r="K23" s="7" t="s">
        <v>767</v>
      </c>
    </row>
    <row r="24" spans="1:11">
      <c r="A24" s="7" t="s">
        <v>449</v>
      </c>
      <c r="B24" s="7" t="s">
        <v>101</v>
      </c>
      <c r="C24" s="7" t="s">
        <v>809</v>
      </c>
      <c r="D24" s="7" t="s">
        <v>785</v>
      </c>
      <c r="E24" s="7" t="s">
        <v>90</v>
      </c>
      <c r="F24" s="4">
        <v>44012.388090277775</v>
      </c>
      <c r="G24" s="6">
        <v>44027.729166666664</v>
      </c>
      <c r="H24" s="7" t="s">
        <v>140</v>
      </c>
      <c r="I24" s="7" t="s">
        <v>797</v>
      </c>
      <c r="J24" s="7" t="s">
        <v>766</v>
      </c>
      <c r="K24" s="7" t="s">
        <v>767</v>
      </c>
    </row>
    <row r="25" spans="1:11">
      <c r="A25" s="7" t="s">
        <v>453</v>
      </c>
      <c r="B25" s="7" t="s">
        <v>101</v>
      </c>
      <c r="C25" s="7" t="s">
        <v>810</v>
      </c>
      <c r="D25" s="7" t="s">
        <v>782</v>
      </c>
      <c r="E25" s="7" t="s">
        <v>90</v>
      </c>
      <c r="F25" s="4">
        <v>44013.450925925928</v>
      </c>
      <c r="G25" s="6">
        <v>44046.729166666664</v>
      </c>
      <c r="H25" s="7" t="s">
        <v>349</v>
      </c>
      <c r="I25" s="7" t="s">
        <v>811</v>
      </c>
      <c r="J25" s="7" t="s">
        <v>766</v>
      </c>
      <c r="K25" s="7" t="s">
        <v>767</v>
      </c>
    </row>
    <row r="26" spans="1:11">
      <c r="A26" s="7" t="s">
        <v>460</v>
      </c>
      <c r="B26" s="7" t="s">
        <v>101</v>
      </c>
      <c r="C26" s="7" t="s">
        <v>810</v>
      </c>
      <c r="D26" s="7" t="s">
        <v>782</v>
      </c>
      <c r="E26" s="7" t="s">
        <v>90</v>
      </c>
      <c r="F26" s="4">
        <v>44013.575821759259</v>
      </c>
      <c r="G26" s="6">
        <v>44046.729166666664</v>
      </c>
      <c r="H26" s="7" t="s">
        <v>349</v>
      </c>
      <c r="I26" s="7" t="s">
        <v>811</v>
      </c>
      <c r="J26" s="7" t="s">
        <v>766</v>
      </c>
      <c r="K26" s="7" t="s">
        <v>767</v>
      </c>
    </row>
    <row r="27" spans="1:11">
      <c r="A27" s="7" t="s">
        <v>464</v>
      </c>
      <c r="B27" s="7" t="s">
        <v>101</v>
      </c>
      <c r="C27" s="7" t="s">
        <v>812</v>
      </c>
      <c r="D27" s="7" t="s">
        <v>782</v>
      </c>
      <c r="E27" s="7" t="s">
        <v>90</v>
      </c>
      <c r="F27" s="4">
        <v>44027.529351851852</v>
      </c>
      <c r="G27" s="6">
        <v>44060.729166666664</v>
      </c>
      <c r="H27" s="7" t="s">
        <v>128</v>
      </c>
      <c r="I27" s="7" t="s">
        <v>813</v>
      </c>
      <c r="J27" s="7" t="s">
        <v>766</v>
      </c>
      <c r="K27" s="7" t="s">
        <v>767</v>
      </c>
    </row>
    <row r="28" spans="1:11">
      <c r="A28" s="7" t="s">
        <v>468</v>
      </c>
      <c r="B28" s="7" t="s">
        <v>101</v>
      </c>
      <c r="C28" s="7" t="s">
        <v>814</v>
      </c>
      <c r="D28" s="7" t="s">
        <v>788</v>
      </c>
      <c r="E28" s="7" t="s">
        <v>90</v>
      </c>
      <c r="F28" s="4">
        <v>44028.58965277778</v>
      </c>
      <c r="G28" s="6">
        <v>44120.729166666664</v>
      </c>
      <c r="H28" s="7" t="s">
        <v>140</v>
      </c>
      <c r="I28" s="7" t="s">
        <v>815</v>
      </c>
      <c r="J28" s="7" t="s">
        <v>766</v>
      </c>
      <c r="K28" s="7" t="s">
        <v>767</v>
      </c>
    </row>
    <row r="29" spans="1:11">
      <c r="A29" s="7" t="s">
        <v>472</v>
      </c>
      <c r="B29" s="7" t="s">
        <v>101</v>
      </c>
      <c r="C29" s="7" t="s">
        <v>816</v>
      </c>
      <c r="D29" s="7" t="s">
        <v>782</v>
      </c>
      <c r="E29" s="7" t="s">
        <v>90</v>
      </c>
      <c r="F29" s="4">
        <v>44032.675625000003</v>
      </c>
      <c r="G29" s="6">
        <v>44060.729166666664</v>
      </c>
      <c r="H29" s="7" t="s">
        <v>140</v>
      </c>
      <c r="I29" s="7" t="s">
        <v>813</v>
      </c>
      <c r="J29" s="7" t="s">
        <v>766</v>
      </c>
      <c r="K29" s="7" t="s">
        <v>767</v>
      </c>
    </row>
    <row r="30" spans="1:11">
      <c r="A30" s="7" t="s">
        <v>476</v>
      </c>
      <c r="B30" s="7" t="s">
        <v>101</v>
      </c>
      <c r="C30" s="7" t="s">
        <v>817</v>
      </c>
      <c r="D30" s="7" t="s">
        <v>782</v>
      </c>
      <c r="E30" s="7" t="s">
        <v>90</v>
      </c>
      <c r="F30" s="4">
        <v>44033.589108796295</v>
      </c>
      <c r="G30" s="6">
        <v>44064.729166666664</v>
      </c>
      <c r="H30" s="7" t="s">
        <v>349</v>
      </c>
      <c r="I30" s="7" t="s">
        <v>818</v>
      </c>
      <c r="J30" s="7" t="s">
        <v>766</v>
      </c>
      <c r="K30" s="7" t="s">
        <v>767</v>
      </c>
    </row>
    <row r="31" spans="1:11">
      <c r="A31" s="7" t="s">
        <v>480</v>
      </c>
      <c r="B31" s="7" t="s">
        <v>101</v>
      </c>
      <c r="C31" s="7" t="s">
        <v>819</v>
      </c>
      <c r="D31" s="7" t="s">
        <v>788</v>
      </c>
      <c r="E31" s="7" t="s">
        <v>90</v>
      </c>
      <c r="F31" s="4">
        <v>44034.356736111113</v>
      </c>
      <c r="G31" s="6">
        <v>44067.729166666664</v>
      </c>
      <c r="H31" s="7" t="s">
        <v>112</v>
      </c>
      <c r="I31" s="7" t="s">
        <v>820</v>
      </c>
      <c r="J31" s="7" t="s">
        <v>766</v>
      </c>
      <c r="K31" s="7" t="s">
        <v>767</v>
      </c>
    </row>
    <row r="32" spans="1:11">
      <c r="A32" s="7" t="s">
        <v>484</v>
      </c>
      <c r="B32" s="7" t="s">
        <v>101</v>
      </c>
      <c r="C32" s="7" t="s">
        <v>821</v>
      </c>
      <c r="D32" s="7" t="s">
        <v>788</v>
      </c>
      <c r="E32" s="7" t="s">
        <v>90</v>
      </c>
      <c r="F32" s="4">
        <v>44039.460798611108</v>
      </c>
      <c r="G32" s="6">
        <v>44070.729166666664</v>
      </c>
      <c r="H32" s="7" t="s">
        <v>112</v>
      </c>
      <c r="I32" s="7" t="s">
        <v>822</v>
      </c>
      <c r="J32" s="7" t="s">
        <v>766</v>
      </c>
      <c r="K32" s="7" t="s">
        <v>767</v>
      </c>
    </row>
    <row r="33" spans="1:11">
      <c r="A33" s="7" t="s">
        <v>488</v>
      </c>
      <c r="B33" s="7" t="s">
        <v>101</v>
      </c>
      <c r="C33" s="7" t="s">
        <v>823</v>
      </c>
      <c r="D33" s="7" t="s">
        <v>782</v>
      </c>
      <c r="E33" s="7" t="s">
        <v>90</v>
      </c>
      <c r="F33" s="4">
        <v>44046.411759259259</v>
      </c>
      <c r="G33" s="6">
        <v>44138.729166666664</v>
      </c>
      <c r="H33" s="7" t="s">
        <v>349</v>
      </c>
      <c r="I33" s="7" t="s">
        <v>824</v>
      </c>
      <c r="J33" s="7" t="s">
        <v>766</v>
      </c>
      <c r="K33" s="7" t="s">
        <v>767</v>
      </c>
    </row>
    <row r="34" spans="1:11">
      <c r="A34" s="7" t="s">
        <v>492</v>
      </c>
      <c r="B34" s="7" t="s">
        <v>101</v>
      </c>
      <c r="C34" s="7" t="s">
        <v>825</v>
      </c>
      <c r="D34" s="7" t="s">
        <v>782</v>
      </c>
      <c r="E34" s="7" t="s">
        <v>90</v>
      </c>
      <c r="F34" s="4">
        <v>44060.444201388891</v>
      </c>
      <c r="G34" s="6">
        <v>44091.729166666664</v>
      </c>
      <c r="H34" s="7" t="s">
        <v>128</v>
      </c>
      <c r="I34" s="7" t="s">
        <v>826</v>
      </c>
      <c r="J34" s="7" t="s">
        <v>766</v>
      </c>
      <c r="K34" s="7" t="s">
        <v>767</v>
      </c>
    </row>
    <row r="35" spans="1:11">
      <c r="A35" s="7" t="s">
        <v>496</v>
      </c>
      <c r="B35" s="7" t="s">
        <v>101</v>
      </c>
      <c r="C35" s="7" t="s">
        <v>827</v>
      </c>
      <c r="D35" s="7" t="s">
        <v>782</v>
      </c>
      <c r="E35" s="7" t="s">
        <v>90</v>
      </c>
      <c r="F35" s="4">
        <v>44060.469224537039</v>
      </c>
      <c r="G35" s="6">
        <v>44091.729166666664</v>
      </c>
      <c r="H35" s="7" t="s">
        <v>140</v>
      </c>
      <c r="I35" s="7" t="s">
        <v>826</v>
      </c>
      <c r="J35" s="7" t="s">
        <v>766</v>
      </c>
      <c r="K35" s="7" t="s">
        <v>767</v>
      </c>
    </row>
    <row r="36" spans="1:11">
      <c r="A36" s="7" t="s">
        <v>500</v>
      </c>
      <c r="B36" s="7" t="s">
        <v>101</v>
      </c>
      <c r="C36" s="7" t="s">
        <v>827</v>
      </c>
      <c r="D36" s="7" t="s">
        <v>782</v>
      </c>
      <c r="E36" s="7" t="s">
        <v>90</v>
      </c>
      <c r="F36" s="4">
        <v>44060.528969907406</v>
      </c>
      <c r="G36" s="6">
        <v>44091.729166666664</v>
      </c>
      <c r="H36" s="7" t="s">
        <v>140</v>
      </c>
      <c r="I36" s="7" t="s">
        <v>826</v>
      </c>
      <c r="J36" s="7" t="s">
        <v>766</v>
      </c>
      <c r="K36" s="7" t="s">
        <v>767</v>
      </c>
    </row>
    <row r="37" spans="1:11">
      <c r="A37" s="7" t="s">
        <v>508</v>
      </c>
      <c r="B37" s="7" t="s">
        <v>101</v>
      </c>
      <c r="C37" s="7" t="s">
        <v>828</v>
      </c>
      <c r="D37" s="7" t="s">
        <v>785</v>
      </c>
      <c r="E37" s="7" t="s">
        <v>90</v>
      </c>
      <c r="F37" s="4">
        <v>44063.303136574075</v>
      </c>
      <c r="G37" s="6">
        <v>44089.729166666664</v>
      </c>
      <c r="H37" s="7" t="s">
        <v>242</v>
      </c>
      <c r="I37" s="7" t="s">
        <v>829</v>
      </c>
      <c r="J37" s="7" t="s">
        <v>766</v>
      </c>
      <c r="K37" s="7" t="s">
        <v>767</v>
      </c>
    </row>
    <row r="38" spans="1:11">
      <c r="A38" s="7" t="s">
        <v>512</v>
      </c>
      <c r="B38" s="7" t="s">
        <v>101</v>
      </c>
      <c r="C38" s="7" t="s">
        <v>830</v>
      </c>
      <c r="D38" s="7" t="s">
        <v>785</v>
      </c>
      <c r="E38" s="7" t="s">
        <v>90</v>
      </c>
      <c r="F38" s="4">
        <v>44064.335069444445</v>
      </c>
      <c r="G38" s="6">
        <v>44090.729166666664</v>
      </c>
      <c r="H38" s="7" t="s">
        <v>242</v>
      </c>
      <c r="I38" s="7" t="s">
        <v>831</v>
      </c>
      <c r="J38" s="7" t="s">
        <v>766</v>
      </c>
      <c r="K38" s="7" t="s">
        <v>767</v>
      </c>
    </row>
    <row r="39" spans="1:11">
      <c r="A39" s="7" t="s">
        <v>516</v>
      </c>
      <c r="B39" s="7" t="s">
        <v>101</v>
      </c>
      <c r="C39" s="7" t="s">
        <v>832</v>
      </c>
      <c r="D39" s="7" t="s">
        <v>788</v>
      </c>
      <c r="E39" s="7" t="s">
        <v>90</v>
      </c>
      <c r="F39" s="4">
        <v>44064.543634259258</v>
      </c>
      <c r="G39" s="6">
        <v>44097.729166666664</v>
      </c>
      <c r="H39" s="7" t="s">
        <v>112</v>
      </c>
      <c r="I39" s="7" t="s">
        <v>833</v>
      </c>
      <c r="J39" s="7" t="s">
        <v>766</v>
      </c>
      <c r="K39" s="7" t="s">
        <v>767</v>
      </c>
    </row>
    <row r="40" spans="1:11">
      <c r="A40" s="7" t="s">
        <v>520</v>
      </c>
      <c r="B40" s="7" t="s">
        <v>101</v>
      </c>
      <c r="C40" s="7" t="s">
        <v>834</v>
      </c>
      <c r="D40" s="7" t="s">
        <v>782</v>
      </c>
      <c r="E40" s="7" t="s">
        <v>90</v>
      </c>
      <c r="F40" s="4">
        <v>44064.624039351853</v>
      </c>
      <c r="G40" s="6">
        <v>44095.729166666664</v>
      </c>
      <c r="H40" s="7" t="s">
        <v>349</v>
      </c>
      <c r="I40" s="7" t="s">
        <v>835</v>
      </c>
      <c r="J40" s="7" t="s">
        <v>766</v>
      </c>
      <c r="K40" s="7" t="s">
        <v>767</v>
      </c>
    </row>
    <row r="41" spans="1:11">
      <c r="A41" s="7" t="s">
        <v>524</v>
      </c>
      <c r="B41" s="7" t="s">
        <v>101</v>
      </c>
      <c r="C41" s="7" t="s">
        <v>836</v>
      </c>
      <c r="D41" s="7" t="s">
        <v>790</v>
      </c>
      <c r="E41" s="7" t="s">
        <v>90</v>
      </c>
      <c r="F41" s="4">
        <v>44067.314282407409</v>
      </c>
      <c r="G41" s="6">
        <v>44091.729166666664</v>
      </c>
      <c r="H41" s="7" t="s">
        <v>242</v>
      </c>
      <c r="I41" s="7" t="s">
        <v>826</v>
      </c>
      <c r="J41" s="7" t="s">
        <v>766</v>
      </c>
      <c r="K41" s="7" t="s">
        <v>767</v>
      </c>
    </row>
    <row r="42" spans="1:11">
      <c r="A42" s="7" t="s">
        <v>528</v>
      </c>
      <c r="B42" s="7" t="s">
        <v>101</v>
      </c>
      <c r="C42" s="7" t="s">
        <v>837</v>
      </c>
      <c r="D42" s="7" t="s">
        <v>790</v>
      </c>
      <c r="E42" s="7" t="s">
        <v>90</v>
      </c>
      <c r="F42" s="4">
        <v>44068.311377314814</v>
      </c>
      <c r="G42" s="6">
        <v>44092.729166666664</v>
      </c>
      <c r="H42" s="7" t="s">
        <v>242</v>
      </c>
      <c r="I42" s="7" t="s">
        <v>838</v>
      </c>
      <c r="J42" s="7" t="s">
        <v>766</v>
      </c>
      <c r="K42" s="7" t="s">
        <v>767</v>
      </c>
    </row>
    <row r="43" spans="1:11">
      <c r="A43" s="7" t="s">
        <v>532</v>
      </c>
      <c r="B43" s="7" t="s">
        <v>101</v>
      </c>
      <c r="C43" s="7" t="s">
        <v>839</v>
      </c>
      <c r="D43" s="7" t="s">
        <v>782</v>
      </c>
      <c r="E43" s="7" t="s">
        <v>90</v>
      </c>
      <c r="F43" s="4">
        <v>44070.642812500002</v>
      </c>
      <c r="G43" s="6">
        <v>44102.729166666664</v>
      </c>
      <c r="H43" s="7" t="s">
        <v>140</v>
      </c>
      <c r="I43" s="7" t="s">
        <v>840</v>
      </c>
      <c r="J43" s="7" t="s">
        <v>766</v>
      </c>
      <c r="K43" s="7" t="s">
        <v>767</v>
      </c>
    </row>
    <row r="44" spans="1:11">
      <c r="A44" s="7" t="s">
        <v>536</v>
      </c>
      <c r="B44" s="7" t="s">
        <v>101</v>
      </c>
      <c r="C44" s="7" t="s">
        <v>841</v>
      </c>
      <c r="D44" s="7" t="s">
        <v>788</v>
      </c>
      <c r="E44" s="7" t="s">
        <v>90</v>
      </c>
      <c r="F44" s="4">
        <v>44075.593229166669</v>
      </c>
      <c r="G44" s="6">
        <v>44104.729166666664</v>
      </c>
      <c r="H44" s="7" t="s">
        <v>112</v>
      </c>
      <c r="I44" s="7" t="s">
        <v>842</v>
      </c>
      <c r="J44" s="7" t="s">
        <v>766</v>
      </c>
      <c r="K44" s="7" t="s">
        <v>767</v>
      </c>
    </row>
    <row r="45" spans="1:11">
      <c r="A45" s="7" t="s">
        <v>540</v>
      </c>
      <c r="B45" s="7" t="s">
        <v>101</v>
      </c>
      <c r="C45" s="7" t="s">
        <v>843</v>
      </c>
      <c r="D45" s="7" t="s">
        <v>790</v>
      </c>
      <c r="E45" s="7" t="s">
        <v>90</v>
      </c>
      <c r="F45" s="4">
        <v>44077.369953703703</v>
      </c>
      <c r="G45" s="6">
        <v>44109.729166666664</v>
      </c>
      <c r="H45" s="7" t="s">
        <v>242</v>
      </c>
      <c r="I45" s="7" t="s">
        <v>844</v>
      </c>
      <c r="J45" s="7" t="s">
        <v>766</v>
      </c>
      <c r="K45" s="7" t="s">
        <v>767</v>
      </c>
    </row>
    <row r="46" spans="1:11">
      <c r="A46" s="7" t="s">
        <v>544</v>
      </c>
      <c r="B46" s="7" t="s">
        <v>101</v>
      </c>
      <c r="C46" s="7" t="s">
        <v>845</v>
      </c>
      <c r="D46" s="7" t="s">
        <v>782</v>
      </c>
      <c r="E46" s="7" t="s">
        <v>90</v>
      </c>
      <c r="F46" s="4">
        <v>44081.505243055559</v>
      </c>
      <c r="G46" s="6">
        <v>44111.729166666664</v>
      </c>
      <c r="H46" s="7" t="s">
        <v>128</v>
      </c>
      <c r="I46" s="7" t="s">
        <v>846</v>
      </c>
      <c r="J46" s="7" t="s">
        <v>766</v>
      </c>
      <c r="K46" s="7" t="s">
        <v>767</v>
      </c>
    </row>
    <row r="47" spans="1:11">
      <c r="A47" s="7" t="s">
        <v>548</v>
      </c>
      <c r="B47" s="7" t="s">
        <v>101</v>
      </c>
      <c r="C47" s="7" t="s">
        <v>845</v>
      </c>
      <c r="D47" s="7" t="s">
        <v>782</v>
      </c>
      <c r="E47" s="7" t="s">
        <v>90</v>
      </c>
      <c r="F47" s="4">
        <v>44081.523333333331</v>
      </c>
      <c r="G47" s="6">
        <v>44111.729166666664</v>
      </c>
      <c r="H47" s="7" t="s">
        <v>128</v>
      </c>
      <c r="I47" s="7" t="s">
        <v>846</v>
      </c>
      <c r="J47" s="7" t="s">
        <v>766</v>
      </c>
      <c r="K47" s="7" t="s">
        <v>767</v>
      </c>
    </row>
    <row r="48" spans="1:11">
      <c r="A48" s="7" t="s">
        <v>552</v>
      </c>
      <c r="B48" s="7" t="s">
        <v>101</v>
      </c>
      <c r="C48" s="7" t="s">
        <v>847</v>
      </c>
      <c r="D48" s="7" t="s">
        <v>782</v>
      </c>
      <c r="E48" s="7" t="s">
        <v>90</v>
      </c>
      <c r="F48" s="4">
        <v>44083.635625000003</v>
      </c>
      <c r="G48" s="6">
        <v>44113.729166666664</v>
      </c>
      <c r="H48" s="7" t="s">
        <v>140</v>
      </c>
      <c r="I48" s="7" t="s">
        <v>848</v>
      </c>
      <c r="J48" s="7" t="s">
        <v>766</v>
      </c>
      <c r="K48" s="7" t="s">
        <v>767</v>
      </c>
    </row>
    <row r="49" spans="1:11">
      <c r="A49" s="7" t="s">
        <v>556</v>
      </c>
      <c r="B49" s="7" t="s">
        <v>101</v>
      </c>
      <c r="C49" s="7" t="s">
        <v>849</v>
      </c>
      <c r="D49" s="7" t="s">
        <v>782</v>
      </c>
      <c r="E49" s="7" t="s">
        <v>90</v>
      </c>
      <c r="F49" s="4">
        <v>44091.399317129632</v>
      </c>
      <c r="G49" s="6">
        <v>44123.729166666664</v>
      </c>
      <c r="H49" s="7" t="s">
        <v>140</v>
      </c>
      <c r="I49" s="7" t="s">
        <v>850</v>
      </c>
      <c r="J49" s="7" t="s">
        <v>766</v>
      </c>
      <c r="K49" s="7" t="s">
        <v>767</v>
      </c>
    </row>
    <row r="50" spans="1:11">
      <c r="A50" s="7" t="s">
        <v>560</v>
      </c>
      <c r="B50" s="7" t="s">
        <v>101</v>
      </c>
      <c r="C50" s="7" t="s">
        <v>849</v>
      </c>
      <c r="D50" s="7" t="s">
        <v>782</v>
      </c>
      <c r="E50" s="7" t="s">
        <v>90</v>
      </c>
      <c r="F50" s="4">
        <v>44091.467858796299</v>
      </c>
      <c r="G50" s="6">
        <v>44123.729166666664</v>
      </c>
      <c r="H50" s="7" t="s">
        <v>140</v>
      </c>
      <c r="I50" s="7" t="s">
        <v>850</v>
      </c>
      <c r="J50" s="7" t="s">
        <v>766</v>
      </c>
      <c r="K50" s="7" t="s">
        <v>767</v>
      </c>
    </row>
    <row r="51" spans="1:11">
      <c r="A51" s="7" t="s">
        <v>564</v>
      </c>
      <c r="B51" s="7" t="s">
        <v>101</v>
      </c>
      <c r="C51" s="7" t="s">
        <v>851</v>
      </c>
      <c r="D51" s="7" t="s">
        <v>782</v>
      </c>
      <c r="E51" s="7" t="s">
        <v>90</v>
      </c>
      <c r="F51" s="4">
        <v>44102.414953703701</v>
      </c>
      <c r="G51" s="6">
        <v>44132.729166666664</v>
      </c>
      <c r="H51" s="7" t="s">
        <v>140</v>
      </c>
      <c r="I51" s="7" t="s">
        <v>852</v>
      </c>
      <c r="J51" s="7" t="s">
        <v>766</v>
      </c>
      <c r="K51" s="7" t="s">
        <v>767</v>
      </c>
    </row>
    <row r="52" spans="1:11">
      <c r="A52" s="7" t="s">
        <v>104</v>
      </c>
      <c r="B52" s="7" t="s">
        <v>101</v>
      </c>
      <c r="C52" s="7" t="s">
        <v>853</v>
      </c>
      <c r="D52" s="7" t="s">
        <v>785</v>
      </c>
      <c r="E52" s="7" t="s">
        <v>90</v>
      </c>
      <c r="F52" s="4">
        <v>44106.319004629629</v>
      </c>
      <c r="G52" s="6">
        <v>44120.729166666664</v>
      </c>
      <c r="H52" s="7" t="s">
        <v>99</v>
      </c>
      <c r="I52" s="7" t="s">
        <v>815</v>
      </c>
      <c r="J52" s="7" t="s">
        <v>766</v>
      </c>
      <c r="K52" s="7" t="s">
        <v>767</v>
      </c>
    </row>
    <row r="53" spans="1:11">
      <c r="A53" s="7" t="s">
        <v>854</v>
      </c>
      <c r="B53" s="7" t="s">
        <v>101</v>
      </c>
      <c r="C53" s="7" t="s">
        <v>855</v>
      </c>
      <c r="D53" s="7" t="s">
        <v>785</v>
      </c>
      <c r="E53" s="7" t="s">
        <v>90</v>
      </c>
      <c r="F53" s="4">
        <v>44109.290289351855</v>
      </c>
      <c r="G53" s="6">
        <v>44125.729166666664</v>
      </c>
      <c r="H53" s="7" t="s">
        <v>112</v>
      </c>
      <c r="I53" s="7" t="s">
        <v>856</v>
      </c>
      <c r="J53" s="7" t="s">
        <v>766</v>
      </c>
      <c r="K53" s="7" t="s">
        <v>767</v>
      </c>
    </row>
    <row r="54" spans="1:11">
      <c r="A54" s="7" t="s">
        <v>119</v>
      </c>
      <c r="B54" s="7" t="s">
        <v>101</v>
      </c>
      <c r="C54" s="7" t="s">
        <v>857</v>
      </c>
      <c r="D54" s="7" t="s">
        <v>785</v>
      </c>
      <c r="E54" s="7" t="s">
        <v>90</v>
      </c>
      <c r="F54" s="4">
        <v>44109.587476851855</v>
      </c>
      <c r="G54" s="6">
        <v>44123.729166666664</v>
      </c>
      <c r="H54" s="7" t="s">
        <v>140</v>
      </c>
      <c r="I54" s="7" t="s">
        <v>850</v>
      </c>
      <c r="J54" s="7" t="s">
        <v>766</v>
      </c>
      <c r="K54" s="7" t="s">
        <v>767</v>
      </c>
    </row>
    <row r="55" spans="1:11">
      <c r="A55" s="7" t="s">
        <v>130</v>
      </c>
      <c r="B55" s="7" t="s">
        <v>101</v>
      </c>
      <c r="C55" s="7" t="s">
        <v>858</v>
      </c>
      <c r="D55" s="7" t="s">
        <v>782</v>
      </c>
      <c r="E55" s="7" t="s">
        <v>90</v>
      </c>
      <c r="F55" s="4">
        <v>44111.435034722221</v>
      </c>
      <c r="G55" s="6">
        <v>44144.729166666664</v>
      </c>
      <c r="H55" s="7" t="s">
        <v>128</v>
      </c>
      <c r="I55" s="7" t="s">
        <v>859</v>
      </c>
      <c r="J55" s="7" t="s">
        <v>766</v>
      </c>
      <c r="K55" s="7" t="s">
        <v>767</v>
      </c>
    </row>
    <row r="56" spans="1:11">
      <c r="A56" s="7" t="s">
        <v>135</v>
      </c>
      <c r="B56" s="7" t="s">
        <v>101</v>
      </c>
      <c r="C56" s="7" t="s">
        <v>858</v>
      </c>
      <c r="D56" s="7" t="s">
        <v>782</v>
      </c>
      <c r="E56" s="7" t="s">
        <v>90</v>
      </c>
      <c r="F56" s="4">
        <v>44111.476678240739</v>
      </c>
      <c r="G56" s="6">
        <v>44144.729166666664</v>
      </c>
      <c r="H56" s="7" t="s">
        <v>128</v>
      </c>
      <c r="I56" s="7" t="s">
        <v>859</v>
      </c>
      <c r="J56" s="7" t="s">
        <v>766</v>
      </c>
      <c r="K56" s="7" t="s">
        <v>767</v>
      </c>
    </row>
    <row r="57" spans="1:11">
      <c r="A57" s="7" t="s">
        <v>141</v>
      </c>
      <c r="B57" s="7" t="s">
        <v>101</v>
      </c>
      <c r="C57" s="7" t="s">
        <v>860</v>
      </c>
      <c r="D57" s="7" t="s">
        <v>782</v>
      </c>
      <c r="E57" s="7" t="s">
        <v>90</v>
      </c>
      <c r="F57" s="4">
        <v>44113.447743055556</v>
      </c>
      <c r="G57" s="6">
        <v>44144.729166666664</v>
      </c>
      <c r="H57" s="7" t="s">
        <v>140</v>
      </c>
      <c r="I57" s="7" t="s">
        <v>859</v>
      </c>
      <c r="J57" s="7" t="s">
        <v>766</v>
      </c>
      <c r="K57" s="7" t="s">
        <v>767</v>
      </c>
    </row>
    <row r="58" spans="1:11">
      <c r="A58" s="7" t="s">
        <v>145</v>
      </c>
      <c r="B58" s="7" t="s">
        <v>101</v>
      </c>
      <c r="C58" s="7" t="s">
        <v>861</v>
      </c>
      <c r="D58" s="7" t="s">
        <v>788</v>
      </c>
      <c r="E58" s="7" t="s">
        <v>90</v>
      </c>
      <c r="F58" s="4">
        <v>44117.528622685182</v>
      </c>
      <c r="G58" s="6">
        <v>44209.729166666664</v>
      </c>
      <c r="H58" s="7" t="s">
        <v>140</v>
      </c>
      <c r="I58" s="7"/>
      <c r="J58" s="7" t="s">
        <v>766</v>
      </c>
      <c r="K58" s="7" t="s">
        <v>767</v>
      </c>
    </row>
    <row r="59" spans="1:11">
      <c r="A59" s="7" t="s">
        <v>149</v>
      </c>
      <c r="B59" s="7" t="s">
        <v>101</v>
      </c>
      <c r="C59" s="7" t="s">
        <v>862</v>
      </c>
      <c r="D59" s="7" t="s">
        <v>788</v>
      </c>
      <c r="E59" s="7" t="s">
        <v>90</v>
      </c>
      <c r="F59" s="4">
        <v>44117.529363425929</v>
      </c>
      <c r="G59" s="6">
        <v>44209.729166666664</v>
      </c>
      <c r="H59" s="7" t="s">
        <v>140</v>
      </c>
      <c r="I59" s="7"/>
      <c r="J59" s="7" t="s">
        <v>766</v>
      </c>
      <c r="K59" s="7" t="s">
        <v>767</v>
      </c>
    </row>
    <row r="60" spans="1:11">
      <c r="A60" s="7" t="s">
        <v>153</v>
      </c>
      <c r="B60" s="7" t="s">
        <v>101</v>
      </c>
      <c r="C60" s="7" t="s">
        <v>863</v>
      </c>
      <c r="D60" s="7" t="s">
        <v>788</v>
      </c>
      <c r="E60" s="7" t="s">
        <v>90</v>
      </c>
      <c r="F60" s="4">
        <v>44117.530370370368</v>
      </c>
      <c r="G60" s="6">
        <v>44209.729166666664</v>
      </c>
      <c r="H60" s="7" t="s">
        <v>140</v>
      </c>
      <c r="I60" s="7"/>
      <c r="J60" s="7" t="s">
        <v>766</v>
      </c>
      <c r="K60" s="7" t="s">
        <v>767</v>
      </c>
    </row>
    <row r="61" spans="1:11">
      <c r="A61" s="7" t="s">
        <v>157</v>
      </c>
      <c r="B61" s="7" t="s">
        <v>101</v>
      </c>
      <c r="C61" s="7" t="s">
        <v>864</v>
      </c>
      <c r="D61" s="7" t="s">
        <v>782</v>
      </c>
      <c r="E61" s="7" t="s">
        <v>90</v>
      </c>
      <c r="F61" s="4">
        <v>44120.639606481483</v>
      </c>
      <c r="G61" s="6">
        <v>44151.729166666664</v>
      </c>
      <c r="H61" s="7" t="s">
        <v>140</v>
      </c>
      <c r="I61" s="7" t="s">
        <v>865</v>
      </c>
      <c r="J61" s="7" t="s">
        <v>766</v>
      </c>
      <c r="K61" s="7" t="s">
        <v>767</v>
      </c>
    </row>
    <row r="62" spans="1:11">
      <c r="A62" s="7" t="s">
        <v>165</v>
      </c>
      <c r="B62" s="7" t="s">
        <v>101</v>
      </c>
      <c r="C62" s="7" t="s">
        <v>866</v>
      </c>
      <c r="D62" s="7" t="s">
        <v>782</v>
      </c>
      <c r="E62" s="7" t="s">
        <v>90</v>
      </c>
      <c r="F62" s="4">
        <v>44123.452291666668</v>
      </c>
      <c r="G62" s="6">
        <v>44154.729166666664</v>
      </c>
      <c r="H62" s="7" t="s">
        <v>140</v>
      </c>
      <c r="I62" s="7" t="s">
        <v>867</v>
      </c>
      <c r="J62" s="7" t="s">
        <v>766</v>
      </c>
      <c r="K62" s="7" t="s">
        <v>767</v>
      </c>
    </row>
    <row r="63" spans="1:11">
      <c r="A63" s="7" t="s">
        <v>170</v>
      </c>
      <c r="B63" s="7" t="s">
        <v>101</v>
      </c>
      <c r="C63" s="7" t="s">
        <v>868</v>
      </c>
      <c r="D63" s="7" t="s">
        <v>785</v>
      </c>
      <c r="E63" s="7" t="s">
        <v>90</v>
      </c>
      <c r="F63" s="4">
        <v>44127.629756944443</v>
      </c>
      <c r="G63" s="6">
        <v>44144.729166666664</v>
      </c>
      <c r="H63" s="7" t="s">
        <v>140</v>
      </c>
      <c r="I63" s="7" t="s">
        <v>859</v>
      </c>
      <c r="J63" s="7" t="s">
        <v>766</v>
      </c>
      <c r="K63" s="7" t="s">
        <v>767</v>
      </c>
    </row>
    <row r="64" spans="1:11">
      <c r="A64" s="7" t="s">
        <v>608</v>
      </c>
      <c r="B64" s="7" t="s">
        <v>101</v>
      </c>
      <c r="C64" s="7" t="s">
        <v>869</v>
      </c>
      <c r="D64" s="7" t="s">
        <v>782</v>
      </c>
      <c r="E64" s="7" t="s">
        <v>90</v>
      </c>
      <c r="F64" s="4">
        <v>44132.605393518519</v>
      </c>
      <c r="G64" s="6">
        <v>44165.729166666664</v>
      </c>
      <c r="H64" s="7" t="s">
        <v>140</v>
      </c>
      <c r="I64" s="7"/>
      <c r="J64" s="7" t="s">
        <v>766</v>
      </c>
      <c r="K64" s="7" t="s">
        <v>767</v>
      </c>
    </row>
    <row r="65" spans="1:11">
      <c r="A65" s="7" t="s">
        <v>175</v>
      </c>
      <c r="B65" s="7" t="s">
        <v>101</v>
      </c>
      <c r="C65" s="7" t="s">
        <v>869</v>
      </c>
      <c r="D65" s="7" t="s">
        <v>782</v>
      </c>
      <c r="E65" s="7" t="s">
        <v>90</v>
      </c>
      <c r="F65" s="4">
        <v>44133.472430555557</v>
      </c>
      <c r="G65" s="6">
        <v>44165.729166666664</v>
      </c>
      <c r="H65" s="7" t="s">
        <v>140</v>
      </c>
      <c r="I65" s="7"/>
      <c r="J65" s="7" t="s">
        <v>766</v>
      </c>
      <c r="K65" s="7" t="s">
        <v>767</v>
      </c>
    </row>
    <row r="66" spans="1:11">
      <c r="A66" s="7" t="s">
        <v>161</v>
      </c>
      <c r="B66" s="7" t="s">
        <v>101</v>
      </c>
      <c r="C66" s="7" t="s">
        <v>869</v>
      </c>
      <c r="D66" s="7" t="s">
        <v>782</v>
      </c>
      <c r="E66" s="7" t="s">
        <v>90</v>
      </c>
      <c r="F66" s="4">
        <v>44133.677245370367</v>
      </c>
      <c r="G66" s="6">
        <v>44165.729166666664</v>
      </c>
      <c r="H66" s="7" t="s">
        <v>140</v>
      </c>
      <c r="I66" s="7"/>
      <c r="J66" s="7" t="s">
        <v>766</v>
      </c>
      <c r="K66" s="7" t="s">
        <v>767</v>
      </c>
    </row>
    <row r="67" spans="1:11">
      <c r="A67" s="7" t="s">
        <v>184</v>
      </c>
      <c r="B67" s="7" t="s">
        <v>101</v>
      </c>
      <c r="C67" s="7" t="s">
        <v>870</v>
      </c>
      <c r="D67" s="7" t="s">
        <v>785</v>
      </c>
      <c r="E67" s="7" t="s">
        <v>90</v>
      </c>
      <c r="F67" s="4">
        <v>44138.426689814813</v>
      </c>
      <c r="G67" s="6">
        <v>44152.729166666664</v>
      </c>
      <c r="H67" s="7" t="s">
        <v>99</v>
      </c>
      <c r="I67" s="7" t="s">
        <v>871</v>
      </c>
      <c r="J67" s="7" t="s">
        <v>766</v>
      </c>
      <c r="K67" s="7" t="s">
        <v>767</v>
      </c>
    </row>
    <row r="68" spans="1:11">
      <c r="A68" s="7" t="s">
        <v>627</v>
      </c>
      <c r="B68" s="7" t="s">
        <v>101</v>
      </c>
      <c r="C68" s="7" t="s">
        <v>872</v>
      </c>
      <c r="D68" s="7" t="s">
        <v>785</v>
      </c>
      <c r="E68" s="7" t="s">
        <v>90</v>
      </c>
      <c r="F68" s="4">
        <v>44140.424814814818</v>
      </c>
      <c r="G68" s="6">
        <v>44154.729166666664</v>
      </c>
      <c r="H68" s="7" t="s">
        <v>99</v>
      </c>
      <c r="I68" s="7" t="s">
        <v>867</v>
      </c>
      <c r="J68" s="7" t="s">
        <v>766</v>
      </c>
      <c r="K68" s="7" t="s">
        <v>767</v>
      </c>
    </row>
    <row r="69" spans="1:11">
      <c r="A69" s="7" t="s">
        <v>190</v>
      </c>
      <c r="B69" s="7" t="s">
        <v>101</v>
      </c>
      <c r="C69" s="7" t="s">
        <v>873</v>
      </c>
      <c r="D69" s="7" t="s">
        <v>782</v>
      </c>
      <c r="E69" s="7" t="s">
        <v>90</v>
      </c>
      <c r="F69" s="4">
        <v>44144.565810185188</v>
      </c>
      <c r="G69" s="6">
        <v>44174.729166666664</v>
      </c>
      <c r="H69" s="7" t="s">
        <v>128</v>
      </c>
      <c r="I69" s="7"/>
      <c r="J69" s="7" t="s">
        <v>766</v>
      </c>
      <c r="K69" s="7" t="s">
        <v>767</v>
      </c>
    </row>
    <row r="70" spans="1:11">
      <c r="A70" s="7" t="s">
        <v>194</v>
      </c>
      <c r="B70" s="7" t="s">
        <v>101</v>
      </c>
      <c r="C70" s="7" t="s">
        <v>873</v>
      </c>
      <c r="D70" s="7" t="s">
        <v>782</v>
      </c>
      <c r="E70" s="7" t="s">
        <v>90</v>
      </c>
      <c r="F70" s="4">
        <v>44144.586643518516</v>
      </c>
      <c r="G70" s="6">
        <v>44174.729166666664</v>
      </c>
      <c r="H70" s="7" t="s">
        <v>128</v>
      </c>
      <c r="I70" s="7"/>
      <c r="J70" s="7" t="s">
        <v>766</v>
      </c>
      <c r="K70" s="7" t="s">
        <v>767</v>
      </c>
    </row>
    <row r="71" spans="1:11">
      <c r="A71" s="7" t="s">
        <v>637</v>
      </c>
      <c r="B71" s="7" t="s">
        <v>101</v>
      </c>
      <c r="C71" s="7" t="s">
        <v>874</v>
      </c>
      <c r="D71" s="7" t="s">
        <v>782</v>
      </c>
      <c r="E71" s="7" t="s">
        <v>90</v>
      </c>
      <c r="F71" s="4">
        <v>44144.65048611111</v>
      </c>
      <c r="G71" s="6">
        <v>44174.729166666664</v>
      </c>
      <c r="H71" s="7" t="s">
        <v>140</v>
      </c>
      <c r="I71" s="7"/>
      <c r="J71" s="7" t="s">
        <v>766</v>
      </c>
      <c r="K71" s="7" t="s">
        <v>767</v>
      </c>
    </row>
    <row r="72" spans="1:11">
      <c r="A72" s="7" t="s">
        <v>198</v>
      </c>
      <c r="B72" s="7" t="s">
        <v>101</v>
      </c>
      <c r="C72" s="7" t="s">
        <v>875</v>
      </c>
      <c r="D72" s="7" t="s">
        <v>785</v>
      </c>
      <c r="E72" s="7" t="s">
        <v>90</v>
      </c>
      <c r="F72" s="4">
        <v>44146.334930555553</v>
      </c>
      <c r="G72" s="6">
        <v>44153.729166666664</v>
      </c>
      <c r="H72" s="7" t="s">
        <v>99</v>
      </c>
      <c r="I72" s="7" t="s">
        <v>876</v>
      </c>
      <c r="J72" s="7" t="s">
        <v>766</v>
      </c>
      <c r="K72" s="7" t="s">
        <v>767</v>
      </c>
    </row>
    <row r="73" spans="1:11">
      <c r="A73" s="7" t="s">
        <v>206</v>
      </c>
      <c r="B73" s="7" t="s">
        <v>101</v>
      </c>
      <c r="C73" s="7" t="s">
        <v>877</v>
      </c>
      <c r="D73" s="7" t="s">
        <v>785</v>
      </c>
      <c r="E73" s="7" t="s">
        <v>90</v>
      </c>
      <c r="F73" s="4">
        <v>44148.491967592592</v>
      </c>
      <c r="G73" s="6">
        <v>44155.729166666664</v>
      </c>
      <c r="H73" s="7" t="s">
        <v>140</v>
      </c>
      <c r="I73" s="7" t="s">
        <v>878</v>
      </c>
      <c r="J73" s="7" t="s">
        <v>766</v>
      </c>
      <c r="K73" s="7" t="s">
        <v>767</v>
      </c>
    </row>
    <row r="74" spans="1:11">
      <c r="A74" s="7" t="s">
        <v>650</v>
      </c>
      <c r="B74" s="7" t="s">
        <v>101</v>
      </c>
      <c r="C74" s="7" t="s">
        <v>879</v>
      </c>
      <c r="D74" s="7" t="s">
        <v>782</v>
      </c>
      <c r="E74" s="7" t="s">
        <v>90</v>
      </c>
      <c r="F74" s="4">
        <v>44151.552407407406</v>
      </c>
      <c r="G74" s="6">
        <v>44181.729166666664</v>
      </c>
      <c r="H74" s="7" t="s">
        <v>140</v>
      </c>
      <c r="I74" s="7"/>
      <c r="J74" s="7" t="s">
        <v>766</v>
      </c>
      <c r="K74" s="7" t="s">
        <v>767</v>
      </c>
    </row>
    <row r="75" spans="1:11">
      <c r="A75" s="7" t="s">
        <v>211</v>
      </c>
      <c r="B75" s="7" t="s">
        <v>101</v>
      </c>
      <c r="C75" s="7" t="s">
        <v>880</v>
      </c>
      <c r="D75" s="7" t="s">
        <v>785</v>
      </c>
      <c r="E75" s="7" t="s">
        <v>90</v>
      </c>
      <c r="F75" s="4">
        <v>44152.387337962966</v>
      </c>
      <c r="G75" s="6">
        <v>44166.729166666664</v>
      </c>
      <c r="H75" s="7" t="s">
        <v>112</v>
      </c>
      <c r="I75" s="7"/>
      <c r="J75" s="7" t="s">
        <v>766</v>
      </c>
      <c r="K75" s="7" t="s">
        <v>767</v>
      </c>
    </row>
    <row r="76" spans="1:11">
      <c r="A76" s="7" t="s">
        <v>215</v>
      </c>
      <c r="B76" s="7" t="s">
        <v>101</v>
      </c>
      <c r="C76" s="7" t="s">
        <v>881</v>
      </c>
      <c r="D76" s="7" t="s">
        <v>782</v>
      </c>
      <c r="E76" s="7" t="s">
        <v>90</v>
      </c>
      <c r="F76" s="4">
        <v>44154.489166666666</v>
      </c>
      <c r="G76" s="6">
        <v>44186.729166666664</v>
      </c>
      <c r="H76" s="7" t="s">
        <v>140</v>
      </c>
      <c r="I76" s="7"/>
      <c r="J76" s="7" t="s">
        <v>766</v>
      </c>
      <c r="K76" s="7" t="s">
        <v>767</v>
      </c>
    </row>
    <row r="77" spans="1:11">
      <c r="A77" s="7" t="s">
        <v>219</v>
      </c>
      <c r="B77" s="7" t="s">
        <v>101</v>
      </c>
      <c r="C77" s="7" t="s">
        <v>879</v>
      </c>
      <c r="D77" s="7" t="s">
        <v>782</v>
      </c>
      <c r="E77" s="7" t="s">
        <v>90</v>
      </c>
      <c r="F77" s="4">
        <v>44159.543043981481</v>
      </c>
      <c r="G77" s="6">
        <v>44181.729166666664</v>
      </c>
      <c r="H77" s="7" t="s">
        <v>140</v>
      </c>
      <c r="I77" s="7"/>
      <c r="J77" s="7" t="s">
        <v>766</v>
      </c>
      <c r="K77" s="7" t="s">
        <v>767</v>
      </c>
    </row>
    <row r="78" spans="1:11">
      <c r="A78" s="7" t="s">
        <v>663</v>
      </c>
      <c r="B78" s="7" t="s">
        <v>101</v>
      </c>
      <c r="C78" s="7" t="s">
        <v>882</v>
      </c>
      <c r="D78" s="7" t="s">
        <v>785</v>
      </c>
      <c r="E78" s="7" t="s">
        <v>90</v>
      </c>
      <c r="F78" s="4">
        <v>44160.713425925926</v>
      </c>
      <c r="G78" s="6">
        <v>44174.729166666664</v>
      </c>
      <c r="H78" s="7" t="s">
        <v>112</v>
      </c>
      <c r="I78" s="7"/>
      <c r="J78" s="7" t="s">
        <v>766</v>
      </c>
      <c r="K78" s="7" t="s">
        <v>767</v>
      </c>
    </row>
    <row r="79" spans="1:11">
      <c r="A79" s="7" t="s">
        <v>226</v>
      </c>
      <c r="B79" s="7" t="s">
        <v>101</v>
      </c>
      <c r="C79" s="7" t="s">
        <v>883</v>
      </c>
      <c r="D79" s="7" t="s">
        <v>782</v>
      </c>
      <c r="E79" s="7" t="s">
        <v>90</v>
      </c>
      <c r="F79" s="4">
        <v>44162.639340277776</v>
      </c>
      <c r="G79" s="6">
        <v>44204.729166666664</v>
      </c>
      <c r="H79" s="7" t="s">
        <v>140</v>
      </c>
      <c r="I79" s="7"/>
      <c r="J79" s="7" t="s">
        <v>766</v>
      </c>
      <c r="K79" s="7" t="s">
        <v>767</v>
      </c>
    </row>
    <row r="80" spans="1:11">
      <c r="A80" s="7" t="s">
        <v>678</v>
      </c>
      <c r="B80" s="7" t="s">
        <v>101</v>
      </c>
      <c r="C80" s="7" t="s">
        <v>884</v>
      </c>
      <c r="D80" s="7" t="s">
        <v>785</v>
      </c>
      <c r="E80" s="7" t="s">
        <v>90</v>
      </c>
      <c r="F80" s="4">
        <v>44162.713900462964</v>
      </c>
      <c r="G80" s="6">
        <v>44179.729166666664</v>
      </c>
      <c r="H80" s="7" t="s">
        <v>112</v>
      </c>
      <c r="I80" s="7"/>
      <c r="J80" s="7" t="s">
        <v>766</v>
      </c>
      <c r="K80" s="7" t="s">
        <v>767</v>
      </c>
    </row>
    <row r="81" spans="1:13">
      <c r="A81" s="7" t="s">
        <v>234</v>
      </c>
      <c r="B81" s="7" t="s">
        <v>101</v>
      </c>
      <c r="C81" s="7" t="s">
        <v>885</v>
      </c>
      <c r="D81" s="7" t="s">
        <v>782</v>
      </c>
      <c r="E81" s="7" t="s">
        <v>90</v>
      </c>
      <c r="F81" s="4">
        <v>44165.462870370371</v>
      </c>
      <c r="G81" s="6">
        <v>44200.729166666664</v>
      </c>
      <c r="H81" s="7" t="s">
        <v>140</v>
      </c>
      <c r="I81" s="7"/>
      <c r="J81" s="7" t="s">
        <v>766</v>
      </c>
      <c r="K81" s="7" t="s">
        <v>767</v>
      </c>
      <c r="L81" s="7"/>
      <c r="M81" s="7"/>
    </row>
    <row r="82" spans="1:13">
      <c r="A82" s="7" t="s">
        <v>238</v>
      </c>
      <c r="B82" s="7" t="s">
        <v>101</v>
      </c>
      <c r="C82" s="7" t="s">
        <v>885</v>
      </c>
      <c r="D82" s="7" t="s">
        <v>782</v>
      </c>
      <c r="E82" s="7" t="s">
        <v>90</v>
      </c>
      <c r="F82" s="4">
        <v>44165.478750000002</v>
      </c>
      <c r="G82" s="6">
        <v>44200.729166666664</v>
      </c>
      <c r="H82" s="7" t="s">
        <v>140</v>
      </c>
      <c r="I82" s="7"/>
      <c r="J82" s="7" t="s">
        <v>766</v>
      </c>
      <c r="K82" s="7" t="s">
        <v>767</v>
      </c>
      <c r="L82" s="7"/>
      <c r="M82" s="7"/>
    </row>
    <row r="83" spans="1:13">
      <c r="A83" s="7" t="s">
        <v>243</v>
      </c>
      <c r="B83" s="7" t="s">
        <v>101</v>
      </c>
      <c r="C83" s="7" t="s">
        <v>886</v>
      </c>
      <c r="D83" s="7" t="s">
        <v>790</v>
      </c>
      <c r="E83" s="7" t="s">
        <v>90</v>
      </c>
      <c r="F83" s="8" t="s">
        <v>887</v>
      </c>
      <c r="G83" s="7" t="s">
        <v>888</v>
      </c>
      <c r="H83" s="7" t="s">
        <v>242</v>
      </c>
      <c r="I83" s="7"/>
      <c r="J83" s="7"/>
      <c r="K83" s="7" t="s">
        <v>889</v>
      </c>
      <c r="L83" s="7" t="str">
        <f>LEFT(F83,10)</f>
        <v>2020-12-04</v>
      </c>
      <c r="M83" s="8">
        <f>DATEVALUE(L83)</f>
        <v>44169</v>
      </c>
    </row>
    <row r="84" spans="1:13">
      <c r="A84" s="7" t="s">
        <v>697</v>
      </c>
      <c r="B84" s="7" t="s">
        <v>101</v>
      </c>
      <c r="C84" s="7" t="s">
        <v>890</v>
      </c>
      <c r="D84" s="7" t="s">
        <v>790</v>
      </c>
      <c r="E84" s="7" t="s">
        <v>90</v>
      </c>
      <c r="F84" s="8" t="s">
        <v>891</v>
      </c>
      <c r="G84" s="7" t="s">
        <v>892</v>
      </c>
      <c r="H84" s="7" t="s">
        <v>242</v>
      </c>
      <c r="I84" s="7"/>
      <c r="J84" s="7"/>
      <c r="K84" s="7" t="s">
        <v>889</v>
      </c>
      <c r="L84" s="7" t="str">
        <f t="shared" ref="L84:L94" si="0">LEFT(F84,10)</f>
        <v>2020-12-07</v>
      </c>
      <c r="M84" s="8">
        <f t="shared" ref="M84:M94" si="1">DATEVALUE(L84)</f>
        <v>44172</v>
      </c>
    </row>
    <row r="85" spans="1:13">
      <c r="A85" s="7" t="s">
        <v>247</v>
      </c>
      <c r="B85" s="7" t="s">
        <v>101</v>
      </c>
      <c r="C85" s="7" t="s">
        <v>893</v>
      </c>
      <c r="D85" s="7" t="s">
        <v>785</v>
      </c>
      <c r="E85" s="7" t="s">
        <v>90</v>
      </c>
      <c r="F85" s="8" t="s">
        <v>894</v>
      </c>
      <c r="G85" s="7" t="s">
        <v>895</v>
      </c>
      <c r="H85" s="7" t="s">
        <v>140</v>
      </c>
      <c r="I85" s="7"/>
      <c r="J85" s="7"/>
      <c r="K85" s="7" t="s">
        <v>889</v>
      </c>
      <c r="L85" s="7" t="str">
        <f t="shared" si="0"/>
        <v>2020-12-08</v>
      </c>
      <c r="M85" s="8">
        <f t="shared" si="1"/>
        <v>44173</v>
      </c>
    </row>
    <row r="86" spans="1:13">
      <c r="A86" s="7" t="s">
        <v>265</v>
      </c>
      <c r="B86" s="7" t="s">
        <v>101</v>
      </c>
      <c r="C86" s="7" t="s">
        <v>896</v>
      </c>
      <c r="D86" s="7" t="s">
        <v>790</v>
      </c>
      <c r="E86" s="7" t="s">
        <v>90</v>
      </c>
      <c r="F86" s="8" t="s">
        <v>897</v>
      </c>
      <c r="G86" s="7" t="s">
        <v>898</v>
      </c>
      <c r="H86" s="7" t="s">
        <v>242</v>
      </c>
      <c r="I86" s="7"/>
      <c r="J86" s="7"/>
      <c r="K86" s="7" t="s">
        <v>889</v>
      </c>
      <c r="L86" s="7" t="str">
        <f t="shared" si="0"/>
        <v>2020-12-09</v>
      </c>
      <c r="M86" s="8">
        <f t="shared" si="1"/>
        <v>44174</v>
      </c>
    </row>
    <row r="87" spans="1:13">
      <c r="A87" s="7" t="s">
        <v>251</v>
      </c>
      <c r="B87" s="7" t="s">
        <v>101</v>
      </c>
      <c r="C87" s="7" t="s">
        <v>899</v>
      </c>
      <c r="D87" s="7" t="s">
        <v>782</v>
      </c>
      <c r="E87" s="7" t="s">
        <v>90</v>
      </c>
      <c r="F87" s="8" t="s">
        <v>900</v>
      </c>
      <c r="G87" s="7" t="s">
        <v>901</v>
      </c>
      <c r="H87" s="7" t="s">
        <v>140</v>
      </c>
      <c r="I87" s="7"/>
      <c r="J87" s="7"/>
      <c r="K87" s="7" t="s">
        <v>889</v>
      </c>
      <c r="L87" s="7" t="str">
        <f t="shared" si="0"/>
        <v>2020-12-09</v>
      </c>
      <c r="M87" s="8">
        <f t="shared" si="1"/>
        <v>44174</v>
      </c>
    </row>
    <row r="88" spans="1:13">
      <c r="A88" s="7" t="s">
        <v>254</v>
      </c>
      <c r="B88" s="7" t="s">
        <v>101</v>
      </c>
      <c r="C88" s="7" t="s">
        <v>902</v>
      </c>
      <c r="D88" s="7" t="s">
        <v>782</v>
      </c>
      <c r="E88" s="7" t="s">
        <v>90</v>
      </c>
      <c r="F88" s="8" t="s">
        <v>903</v>
      </c>
      <c r="G88" s="7" t="s">
        <v>901</v>
      </c>
      <c r="H88" s="7" t="s">
        <v>128</v>
      </c>
      <c r="I88" s="7"/>
      <c r="J88" s="7"/>
      <c r="K88" s="7" t="s">
        <v>889</v>
      </c>
      <c r="L88" s="7" t="str">
        <f t="shared" si="0"/>
        <v>2020-12-09</v>
      </c>
      <c r="M88" s="8">
        <f t="shared" si="1"/>
        <v>44174</v>
      </c>
    </row>
    <row r="89" spans="1:13">
      <c r="A89" s="7" t="s">
        <v>257</v>
      </c>
      <c r="B89" s="7" t="s">
        <v>101</v>
      </c>
      <c r="C89" s="7" t="s">
        <v>902</v>
      </c>
      <c r="D89" s="7" t="s">
        <v>782</v>
      </c>
      <c r="E89" s="7" t="s">
        <v>90</v>
      </c>
      <c r="F89" s="8" t="s">
        <v>904</v>
      </c>
      <c r="G89" s="7" t="s">
        <v>901</v>
      </c>
      <c r="H89" s="7" t="s">
        <v>128</v>
      </c>
      <c r="I89" s="7"/>
      <c r="J89" s="7"/>
      <c r="K89" s="7" t="s">
        <v>889</v>
      </c>
      <c r="L89" s="7" t="str">
        <f t="shared" si="0"/>
        <v>2020-12-09</v>
      </c>
      <c r="M89" s="8">
        <f t="shared" si="1"/>
        <v>44174</v>
      </c>
    </row>
    <row r="90" spans="1:13">
      <c r="A90" s="7" t="s">
        <v>268</v>
      </c>
      <c r="B90" s="7" t="s">
        <v>101</v>
      </c>
      <c r="C90" s="7" t="s">
        <v>905</v>
      </c>
      <c r="D90" s="7" t="s">
        <v>790</v>
      </c>
      <c r="E90" s="7" t="s">
        <v>90</v>
      </c>
      <c r="F90" s="8" t="s">
        <v>906</v>
      </c>
      <c r="G90" s="7" t="s">
        <v>907</v>
      </c>
      <c r="H90" s="7" t="s">
        <v>242</v>
      </c>
      <c r="I90" s="7"/>
      <c r="J90" s="7"/>
      <c r="K90" s="7" t="s">
        <v>889</v>
      </c>
      <c r="L90" s="7" t="str">
        <f t="shared" si="0"/>
        <v>2020-12-10</v>
      </c>
      <c r="M90" s="8">
        <f t="shared" si="1"/>
        <v>44175</v>
      </c>
    </row>
    <row r="91" spans="1:13">
      <c r="A91" s="7" t="s">
        <v>272</v>
      </c>
      <c r="B91" s="7" t="s">
        <v>101</v>
      </c>
      <c r="C91" s="7" t="s">
        <v>908</v>
      </c>
      <c r="D91" s="7" t="s">
        <v>782</v>
      </c>
      <c r="E91" s="7" t="s">
        <v>90</v>
      </c>
      <c r="F91" s="8" t="s">
        <v>909</v>
      </c>
      <c r="G91" s="7" t="s">
        <v>910</v>
      </c>
      <c r="H91" s="7" t="s">
        <v>140</v>
      </c>
      <c r="I91" s="7"/>
      <c r="J91" s="7"/>
      <c r="K91" s="7" t="s">
        <v>889</v>
      </c>
      <c r="L91" s="7" t="str">
        <f t="shared" si="0"/>
        <v>2020-12-16</v>
      </c>
      <c r="M91" s="8">
        <f t="shared" si="1"/>
        <v>44181</v>
      </c>
    </row>
    <row r="92" spans="1:13">
      <c r="A92" s="7" t="s">
        <v>276</v>
      </c>
      <c r="B92" s="7" t="s">
        <v>101</v>
      </c>
      <c r="C92" s="7" t="s">
        <v>908</v>
      </c>
      <c r="D92" s="7" t="s">
        <v>782</v>
      </c>
      <c r="E92" s="7" t="s">
        <v>90</v>
      </c>
      <c r="F92" s="8" t="s">
        <v>911</v>
      </c>
      <c r="G92" s="7" t="s">
        <v>910</v>
      </c>
      <c r="H92" s="7" t="s">
        <v>140</v>
      </c>
      <c r="I92" s="7"/>
      <c r="J92" s="7"/>
      <c r="K92" s="7" t="s">
        <v>889</v>
      </c>
      <c r="L92" s="7" t="str">
        <f t="shared" si="0"/>
        <v>2020-12-16</v>
      </c>
      <c r="M92" s="8">
        <f t="shared" si="1"/>
        <v>44181</v>
      </c>
    </row>
    <row r="93" spans="1:13">
      <c r="A93" s="7" t="s">
        <v>280</v>
      </c>
      <c r="B93" s="7" t="s">
        <v>101</v>
      </c>
      <c r="C93" s="7" t="s">
        <v>912</v>
      </c>
      <c r="D93" s="7" t="s">
        <v>782</v>
      </c>
      <c r="E93" s="7" t="s">
        <v>90</v>
      </c>
      <c r="F93" s="8" t="s">
        <v>913</v>
      </c>
      <c r="G93" s="7" t="s">
        <v>914</v>
      </c>
      <c r="H93" s="7" t="s">
        <v>140</v>
      </c>
      <c r="I93" s="7"/>
      <c r="J93" s="7"/>
      <c r="K93" s="7" t="s">
        <v>889</v>
      </c>
      <c r="L93" s="7" t="str">
        <f t="shared" si="0"/>
        <v>2020-12-21</v>
      </c>
      <c r="M93" s="8">
        <f t="shared" si="1"/>
        <v>44186</v>
      </c>
    </row>
    <row r="94" spans="1:13">
      <c r="A94" s="7" t="s">
        <v>284</v>
      </c>
      <c r="B94" s="7" t="s">
        <v>101</v>
      </c>
      <c r="C94" s="7" t="s">
        <v>915</v>
      </c>
      <c r="D94" s="7" t="s">
        <v>785</v>
      </c>
      <c r="E94" s="7" t="s">
        <v>90</v>
      </c>
      <c r="F94" s="8" t="s">
        <v>916</v>
      </c>
      <c r="G94" s="7" t="s">
        <v>917</v>
      </c>
      <c r="H94" s="7" t="s">
        <v>112</v>
      </c>
      <c r="I94" s="7"/>
      <c r="J94" s="7"/>
      <c r="K94" s="7" t="s">
        <v>889</v>
      </c>
      <c r="L94" s="7" t="str">
        <f t="shared" si="0"/>
        <v>2020-12-21</v>
      </c>
      <c r="M94" s="8">
        <f t="shared" si="1"/>
        <v>44186</v>
      </c>
    </row>
    <row r="95" spans="1:13">
      <c r="A95" s="7" t="s">
        <v>918</v>
      </c>
      <c r="B95" s="7"/>
      <c r="C95" s="7"/>
      <c r="D95" s="7"/>
      <c r="E95" s="7"/>
      <c r="G95" s="7"/>
      <c r="H95" s="7" t="s">
        <v>140</v>
      </c>
      <c r="I95" s="7"/>
      <c r="J95" s="7"/>
      <c r="K95" s="7" t="s">
        <v>889</v>
      </c>
      <c r="L95" s="7"/>
      <c r="M95" s="7"/>
    </row>
    <row r="96" spans="1:13">
      <c r="A96" s="7" t="s">
        <v>919</v>
      </c>
      <c r="B96" s="7"/>
      <c r="C96" s="7"/>
      <c r="D96" s="7"/>
      <c r="E96" s="7"/>
      <c r="G96" s="7"/>
      <c r="H96" s="7" t="s">
        <v>140</v>
      </c>
      <c r="I96" s="7"/>
      <c r="J96" s="7"/>
      <c r="K96" s="7" t="s">
        <v>889</v>
      </c>
      <c r="L96" s="7"/>
      <c r="M96" s="7"/>
    </row>
    <row r="97" spans="1:11">
      <c r="A97" s="7" t="s">
        <v>919</v>
      </c>
      <c r="B97" s="7"/>
      <c r="C97" s="7"/>
      <c r="D97" s="7"/>
      <c r="E97" s="7"/>
      <c r="G97" s="7"/>
      <c r="H97" s="7" t="s">
        <v>140</v>
      </c>
      <c r="I97" s="7"/>
      <c r="J97" s="7"/>
      <c r="K97" s="7" t="s">
        <v>889</v>
      </c>
    </row>
    <row r="98" spans="1:11">
      <c r="A98" s="7" t="s">
        <v>919</v>
      </c>
      <c r="B98" s="7"/>
      <c r="C98" s="7"/>
      <c r="D98" s="7"/>
      <c r="E98" s="7"/>
      <c r="G98" s="7"/>
      <c r="H98" s="7" t="s">
        <v>140</v>
      </c>
      <c r="I98" s="7"/>
      <c r="J98" s="7"/>
      <c r="K98" s="7" t="s">
        <v>889</v>
      </c>
    </row>
    <row r="99" spans="1:11">
      <c r="A99" s="7" t="s">
        <v>919</v>
      </c>
      <c r="B99" s="7"/>
      <c r="C99" s="7"/>
      <c r="D99" s="7"/>
      <c r="E99" s="7"/>
      <c r="G99" s="7"/>
      <c r="H99" s="7" t="s">
        <v>140</v>
      </c>
      <c r="I99" s="7"/>
      <c r="J99" s="7"/>
      <c r="K99" s="7" t="s">
        <v>889</v>
      </c>
    </row>
    <row r="100" spans="1:11">
      <c r="A100" s="7" t="s">
        <v>920</v>
      </c>
      <c r="B100" s="7"/>
      <c r="C100" s="7"/>
      <c r="D100" s="7"/>
      <c r="E100" s="7"/>
      <c r="G100" s="7"/>
      <c r="H100" s="7" t="s">
        <v>140</v>
      </c>
      <c r="I100" s="7"/>
      <c r="J100" s="7"/>
      <c r="K100" s="7" t="s">
        <v>889</v>
      </c>
    </row>
    <row r="101" spans="1:11">
      <c r="A101" s="7" t="s">
        <v>921</v>
      </c>
      <c r="B101" s="7"/>
      <c r="C101" s="7"/>
      <c r="D101" s="7"/>
      <c r="E101" s="7"/>
      <c r="G101" s="7"/>
      <c r="H101" s="7" t="s">
        <v>140</v>
      </c>
      <c r="I101" s="7"/>
      <c r="J101" s="7"/>
      <c r="K101" s="7" t="s">
        <v>889</v>
      </c>
    </row>
    <row r="102" spans="1:11">
      <c r="A102" s="7" t="s">
        <v>922</v>
      </c>
      <c r="B102" s="7"/>
      <c r="C102" s="7"/>
      <c r="D102" s="7"/>
      <c r="E102" s="7"/>
      <c r="G102" s="7"/>
      <c r="H102" s="7" t="s">
        <v>140</v>
      </c>
      <c r="I102" s="7"/>
      <c r="J102" s="7"/>
      <c r="K102" s="7" t="s">
        <v>889</v>
      </c>
    </row>
    <row r="103" spans="1:11">
      <c r="A103" s="7" t="s">
        <v>923</v>
      </c>
      <c r="B103" s="7"/>
      <c r="C103" s="7"/>
      <c r="D103" s="7"/>
      <c r="E103" s="7"/>
      <c r="G103" s="7"/>
      <c r="H103" s="7" t="s">
        <v>349</v>
      </c>
      <c r="I103" s="7"/>
      <c r="J103" s="7"/>
      <c r="K103" s="7" t="s">
        <v>889</v>
      </c>
    </row>
    <row r="104" spans="1:11">
      <c r="A104" s="7" t="s">
        <v>924</v>
      </c>
      <c r="B104" s="7"/>
      <c r="C104" s="7"/>
      <c r="D104" s="7"/>
      <c r="E104" s="7"/>
      <c r="G104" s="7"/>
      <c r="H104" s="7" t="s">
        <v>400</v>
      </c>
      <c r="I104" s="7"/>
      <c r="J104" s="7"/>
      <c r="K104" s="7" t="s">
        <v>889</v>
      </c>
    </row>
    <row r="105" spans="1:11">
      <c r="A105" s="7" t="s">
        <v>762</v>
      </c>
      <c r="B105" s="7"/>
      <c r="C105" s="7"/>
      <c r="D105" s="7"/>
      <c r="E105" s="7"/>
      <c r="G105" s="7"/>
      <c r="H105" s="7" t="s">
        <v>140</v>
      </c>
      <c r="I105" s="7"/>
      <c r="J105" s="7"/>
      <c r="K105" s="7" t="s">
        <v>889</v>
      </c>
    </row>
    <row r="106" spans="1:11">
      <c r="A106" s="7" t="s">
        <v>919</v>
      </c>
      <c r="B106" s="7"/>
      <c r="C106" s="7"/>
      <c r="D106" s="7"/>
      <c r="E106" s="7"/>
      <c r="G106" s="7"/>
      <c r="H106" s="7" t="s">
        <v>140</v>
      </c>
      <c r="I106" s="7"/>
      <c r="J106" s="7"/>
      <c r="K106" s="7" t="s">
        <v>889</v>
      </c>
    </row>
    <row r="107" spans="1:11">
      <c r="A107" s="7" t="s">
        <v>922</v>
      </c>
      <c r="B107" s="7"/>
      <c r="C107" s="7"/>
      <c r="D107" s="7"/>
      <c r="E107" s="7"/>
      <c r="G107" s="7"/>
      <c r="H107" s="7" t="s">
        <v>140</v>
      </c>
      <c r="I107" s="7"/>
      <c r="J107" s="7"/>
      <c r="K107" s="7" t="s">
        <v>889</v>
      </c>
    </row>
    <row r="108" spans="1:11">
      <c r="A108" s="7" t="s">
        <v>919</v>
      </c>
      <c r="B108" s="7"/>
      <c r="C108" s="7"/>
      <c r="D108" s="7"/>
      <c r="E108" s="7"/>
      <c r="G108" s="7"/>
      <c r="H108" s="7" t="s">
        <v>140</v>
      </c>
      <c r="I108" s="7"/>
      <c r="J108" s="7"/>
      <c r="K108" s="7" t="s">
        <v>889</v>
      </c>
    </row>
    <row r="109" spans="1:11">
      <c r="A109" s="7" t="s">
        <v>921</v>
      </c>
      <c r="B109" s="7"/>
      <c r="C109" s="7"/>
      <c r="D109" s="7"/>
      <c r="E109" s="7"/>
      <c r="G109" s="7"/>
      <c r="H109" s="7" t="s">
        <v>140</v>
      </c>
      <c r="I109" s="7"/>
      <c r="J109" s="7"/>
      <c r="K109" s="7" t="s">
        <v>889</v>
      </c>
    </row>
    <row r="110" spans="1:11">
      <c r="A110" s="7" t="s">
        <v>925</v>
      </c>
      <c r="B110" s="7"/>
      <c r="C110" s="7"/>
      <c r="D110" s="7"/>
      <c r="E110" s="7"/>
      <c r="G110" s="7"/>
      <c r="H110" s="7" t="s">
        <v>140</v>
      </c>
      <c r="I110" s="7"/>
      <c r="J110" s="7"/>
      <c r="K110" s="7" t="s">
        <v>889</v>
      </c>
    </row>
    <row r="111" spans="1:11">
      <c r="A111" s="7" t="s">
        <v>918</v>
      </c>
      <c r="B111" s="7"/>
      <c r="C111" s="7"/>
      <c r="D111" s="7"/>
      <c r="E111" s="7"/>
      <c r="G111" s="7"/>
      <c r="H111" s="7" t="s">
        <v>140</v>
      </c>
      <c r="I111" s="7"/>
      <c r="J111" s="7"/>
      <c r="K111" s="7" t="s">
        <v>889</v>
      </c>
    </row>
    <row r="112" spans="1:11">
      <c r="A112" s="7" t="s">
        <v>926</v>
      </c>
      <c r="B112" s="7"/>
      <c r="C112" s="7"/>
      <c r="D112" s="7"/>
      <c r="E112" s="7"/>
      <c r="G112" s="7"/>
      <c r="H112" s="7" t="s">
        <v>140</v>
      </c>
      <c r="I112" s="7"/>
      <c r="J112" s="7"/>
      <c r="K112" s="7" t="s">
        <v>889</v>
      </c>
    </row>
    <row r="113" spans="1:11">
      <c r="A113" s="7" t="s">
        <v>927</v>
      </c>
      <c r="B113" s="7"/>
      <c r="C113" s="7"/>
      <c r="D113" s="7"/>
      <c r="E113" s="7"/>
      <c r="G113" s="7"/>
      <c r="H113" s="7" t="s">
        <v>140</v>
      </c>
      <c r="I113" s="7"/>
      <c r="J113" s="7"/>
      <c r="K113" s="7" t="s">
        <v>889</v>
      </c>
    </row>
    <row r="114" spans="1:11">
      <c r="A114" s="7" t="s">
        <v>762</v>
      </c>
      <c r="B114" s="7"/>
      <c r="C114" s="7"/>
      <c r="D114" s="7"/>
      <c r="E114" s="7"/>
      <c r="G114" s="7"/>
      <c r="H114" s="7" t="s">
        <v>140</v>
      </c>
      <c r="I114" s="7"/>
      <c r="J114" s="7"/>
      <c r="K114" s="7" t="s">
        <v>889</v>
      </c>
    </row>
    <row r="115" spans="1:11">
      <c r="A115" s="7" t="s">
        <v>928</v>
      </c>
      <c r="B115" s="7"/>
      <c r="C115" s="7"/>
      <c r="D115" s="7"/>
      <c r="E115" s="7"/>
      <c r="G115" s="7"/>
      <c r="H115" s="7" t="s">
        <v>140</v>
      </c>
      <c r="I115" s="7"/>
      <c r="J115" s="7"/>
      <c r="K115" s="7" t="s">
        <v>889</v>
      </c>
    </row>
    <row r="116" spans="1:11">
      <c r="A116" s="7" t="s">
        <v>929</v>
      </c>
      <c r="B116" s="7"/>
      <c r="C116" s="7"/>
      <c r="D116" s="7"/>
      <c r="E116" s="7"/>
      <c r="G116" s="7"/>
      <c r="H116" s="7" t="s">
        <v>140</v>
      </c>
      <c r="I116" s="7"/>
      <c r="J116" s="7"/>
      <c r="K116" s="7" t="s">
        <v>889</v>
      </c>
    </row>
    <row r="117" spans="1:11">
      <c r="A117" s="7" t="s">
        <v>776</v>
      </c>
      <c r="B117" s="7"/>
      <c r="C117" s="7"/>
      <c r="D117" s="7"/>
      <c r="E117" s="7"/>
      <c r="G117" s="7"/>
      <c r="H117" s="7" t="s">
        <v>140</v>
      </c>
      <c r="I117" s="7"/>
      <c r="J117" s="7"/>
      <c r="K117" s="7" t="s">
        <v>889</v>
      </c>
    </row>
    <row r="118" spans="1:11">
      <c r="A118" s="7" t="s">
        <v>922</v>
      </c>
      <c r="B118" s="7"/>
      <c r="C118" s="7"/>
      <c r="D118" s="7"/>
      <c r="E118" s="7"/>
      <c r="G118" s="7"/>
      <c r="H118" s="7" t="s">
        <v>140</v>
      </c>
      <c r="I118" s="7"/>
      <c r="J118" s="7"/>
      <c r="K118" s="7" t="s">
        <v>889</v>
      </c>
    </row>
    <row r="119" spans="1:11">
      <c r="A119" s="7" t="s">
        <v>926</v>
      </c>
      <c r="B119" s="7"/>
      <c r="C119" s="7"/>
      <c r="D119" s="7"/>
      <c r="E119" s="7"/>
      <c r="G119" s="7"/>
      <c r="H119" s="7" t="s">
        <v>140</v>
      </c>
      <c r="I119" s="7"/>
      <c r="J119" s="7"/>
      <c r="K119" s="7" t="s">
        <v>889</v>
      </c>
    </row>
    <row r="120" spans="1:11">
      <c r="A120" s="7" t="s">
        <v>928</v>
      </c>
      <c r="B120" s="7"/>
      <c r="C120" s="7"/>
      <c r="D120" s="7"/>
      <c r="E120" s="7"/>
      <c r="G120" s="7"/>
      <c r="H120" s="7" t="s">
        <v>140</v>
      </c>
      <c r="I120" s="7"/>
      <c r="J120" s="7"/>
      <c r="K120" s="7" t="s">
        <v>889</v>
      </c>
    </row>
    <row r="121" spans="1:11">
      <c r="A121" s="7" t="s">
        <v>930</v>
      </c>
      <c r="B121" s="7"/>
      <c r="C121" s="7"/>
      <c r="D121" s="7"/>
      <c r="E121" s="7"/>
      <c r="G121" s="7"/>
      <c r="H121" s="7" t="s">
        <v>140</v>
      </c>
      <c r="I121" s="7"/>
      <c r="J121" s="7"/>
      <c r="K121" s="7" t="s">
        <v>889</v>
      </c>
    </row>
    <row r="122" spans="1:11">
      <c r="A122" s="7" t="s">
        <v>931</v>
      </c>
      <c r="B122" s="7"/>
      <c r="C122" s="7"/>
      <c r="D122" s="7"/>
      <c r="E122" s="7"/>
      <c r="G122" s="7"/>
      <c r="H122" s="7" t="s">
        <v>140</v>
      </c>
      <c r="I122" s="7"/>
      <c r="J122" s="7"/>
      <c r="K122" s="7" t="s">
        <v>889</v>
      </c>
    </row>
    <row r="123" spans="1:11">
      <c r="A123" s="7" t="s">
        <v>932</v>
      </c>
      <c r="B123" s="7"/>
      <c r="C123" s="7"/>
      <c r="D123" s="7"/>
      <c r="E123" s="7"/>
      <c r="G123" s="7"/>
      <c r="H123" s="7" t="s">
        <v>140</v>
      </c>
      <c r="I123" s="7"/>
      <c r="J123" s="7"/>
      <c r="K123" s="7" t="s">
        <v>889</v>
      </c>
    </row>
    <row r="124" spans="1:11">
      <c r="A124" s="7" t="s">
        <v>933</v>
      </c>
      <c r="B124" s="7"/>
      <c r="C124" s="7"/>
      <c r="D124" s="7"/>
      <c r="E124" s="7"/>
      <c r="G124" s="7"/>
      <c r="H124" s="7" t="s">
        <v>140</v>
      </c>
      <c r="I124" s="7"/>
      <c r="J124" s="7"/>
      <c r="K124" s="7" t="s">
        <v>889</v>
      </c>
    </row>
    <row r="125" spans="1:11">
      <c r="A125" s="7" t="s">
        <v>922</v>
      </c>
      <c r="B125" s="7"/>
      <c r="C125" s="7"/>
      <c r="D125" s="7"/>
      <c r="E125" s="7"/>
      <c r="G125" s="7"/>
      <c r="H125" s="7" t="s">
        <v>140</v>
      </c>
      <c r="I125" s="7"/>
      <c r="J125" s="7"/>
      <c r="K125" s="7" t="s">
        <v>889</v>
      </c>
    </row>
    <row r="126" spans="1:11">
      <c r="A126" s="7" t="s">
        <v>922</v>
      </c>
      <c r="B126" s="7"/>
      <c r="C126" s="7"/>
      <c r="D126" s="7"/>
      <c r="E126" s="7"/>
      <c r="G126" s="7"/>
      <c r="H126" s="7" t="s">
        <v>140</v>
      </c>
      <c r="I126" s="7"/>
      <c r="J126" s="7"/>
      <c r="K126" s="7" t="s">
        <v>889</v>
      </c>
    </row>
    <row r="127" spans="1:11">
      <c r="A127" s="7" t="s">
        <v>921</v>
      </c>
      <c r="B127" s="7"/>
      <c r="C127" s="7"/>
      <c r="D127" s="7"/>
      <c r="E127" s="7"/>
      <c r="G127" s="7"/>
      <c r="H127" s="7" t="s">
        <v>140</v>
      </c>
      <c r="I127" s="7"/>
      <c r="J127" s="7"/>
      <c r="K127" s="7" t="s">
        <v>889</v>
      </c>
    </row>
    <row r="128" spans="1:11">
      <c r="A128" s="7" t="s">
        <v>919</v>
      </c>
      <c r="B128" s="7"/>
      <c r="C128" s="7"/>
      <c r="D128" s="7"/>
      <c r="E128" s="7"/>
      <c r="G128" s="7"/>
      <c r="H128" s="7" t="s">
        <v>140</v>
      </c>
      <c r="I128" s="7"/>
      <c r="J128" s="7"/>
      <c r="K128" s="7" t="s">
        <v>889</v>
      </c>
    </row>
    <row r="129" spans="1:11">
      <c r="A129" s="7" t="s">
        <v>762</v>
      </c>
      <c r="B129" s="7"/>
      <c r="C129" s="7"/>
      <c r="D129" s="7"/>
      <c r="E129" s="7"/>
      <c r="G129" s="7"/>
      <c r="H129" s="7" t="s">
        <v>140</v>
      </c>
      <c r="I129" s="7"/>
      <c r="J129" s="7"/>
      <c r="K129" s="7" t="s">
        <v>889</v>
      </c>
    </row>
    <row r="130" spans="1:11">
      <c r="A130" s="7" t="s">
        <v>934</v>
      </c>
      <c r="B130" s="7"/>
      <c r="C130" s="7"/>
      <c r="D130" s="7"/>
      <c r="E130" s="7"/>
      <c r="G130" s="7"/>
      <c r="H130" s="7" t="s">
        <v>140</v>
      </c>
      <c r="I130" s="7"/>
      <c r="J130" s="7"/>
      <c r="K130" s="7" t="s">
        <v>889</v>
      </c>
    </row>
    <row r="131" spans="1:11">
      <c r="A131" s="7" t="s">
        <v>935</v>
      </c>
      <c r="B131" s="7"/>
      <c r="C131" s="7"/>
      <c r="D131" s="7"/>
      <c r="E131" s="7"/>
      <c r="G131" s="7"/>
      <c r="H131" s="7" t="s">
        <v>140</v>
      </c>
      <c r="I131" s="7"/>
      <c r="J131" s="7"/>
      <c r="K131" s="7" t="s">
        <v>889</v>
      </c>
    </row>
    <row r="132" spans="1:11">
      <c r="A132" s="7" t="s">
        <v>936</v>
      </c>
      <c r="B132" s="7"/>
      <c r="C132" s="7"/>
      <c r="D132" s="7"/>
      <c r="E132" s="7"/>
      <c r="G132" s="7"/>
      <c r="H132" s="7" t="s">
        <v>140</v>
      </c>
      <c r="I132" s="7"/>
      <c r="J132" s="7"/>
      <c r="K132" s="7" t="s">
        <v>889</v>
      </c>
    </row>
    <row r="133" spans="1:11">
      <c r="A133" s="7" t="s">
        <v>926</v>
      </c>
      <c r="B133" s="7"/>
      <c r="C133" s="7"/>
      <c r="D133" s="7"/>
      <c r="E133" s="7"/>
      <c r="G133" s="7"/>
      <c r="H133" s="7" t="s">
        <v>140</v>
      </c>
      <c r="I133" s="7"/>
      <c r="J133" s="7"/>
      <c r="K133" s="7" t="s">
        <v>889</v>
      </c>
    </row>
    <row r="134" spans="1:11">
      <c r="A134" s="7" t="s">
        <v>919</v>
      </c>
      <c r="B134" s="7"/>
      <c r="C134" s="7"/>
      <c r="D134" s="7"/>
      <c r="E134" s="7"/>
      <c r="G134" s="7"/>
      <c r="H134" s="7" t="s">
        <v>140</v>
      </c>
      <c r="I134" s="7"/>
      <c r="J134" s="7"/>
      <c r="K134" s="7" t="s">
        <v>889</v>
      </c>
    </row>
    <row r="135" spans="1:11">
      <c r="A135" s="7" t="s">
        <v>919</v>
      </c>
      <c r="B135" s="7"/>
      <c r="C135" s="7"/>
      <c r="D135" s="7"/>
      <c r="E135" s="7"/>
      <c r="G135" s="7"/>
      <c r="H135" s="7" t="s">
        <v>140</v>
      </c>
      <c r="I135" s="7"/>
      <c r="J135" s="7"/>
      <c r="K135" s="7" t="s">
        <v>889</v>
      </c>
    </row>
  </sheetData>
  <sortState xmlns:xlrd2="http://schemas.microsoft.com/office/spreadsheetml/2017/richdata2" ref="A2:H94">
    <sortCondition ref="F2:F9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3"/>
  <sheetViews>
    <sheetView topLeftCell="A22" workbookViewId="0">
      <selection activeCell="A3" sqref="A3"/>
    </sheetView>
  </sheetViews>
  <sheetFormatPr defaultRowHeight="14.45"/>
  <cols>
    <col min="1" max="1" width="15.85546875" customWidth="1"/>
    <col min="8" max="8" width="21.5703125" customWidth="1"/>
    <col min="13" max="13" width="10.5703125" style="8" bestFit="1" customWidth="1"/>
  </cols>
  <sheetData>
    <row r="1" spans="1:9">
      <c r="A1" s="7" t="s">
        <v>937</v>
      </c>
      <c r="B1" s="7" t="s">
        <v>938</v>
      </c>
      <c r="C1" s="7" t="s">
        <v>939</v>
      </c>
      <c r="D1" s="7" t="s">
        <v>940</v>
      </c>
      <c r="E1" s="7" t="s">
        <v>941</v>
      </c>
      <c r="F1" s="7" t="s">
        <v>942</v>
      </c>
      <c r="G1" s="7" t="s">
        <v>943</v>
      </c>
      <c r="H1" s="7" t="s">
        <v>944</v>
      </c>
      <c r="I1" s="7" t="s">
        <v>945</v>
      </c>
    </row>
    <row r="2" spans="1:9">
      <c r="A2" s="8">
        <v>44105</v>
      </c>
      <c r="B2" s="7" t="s">
        <v>946</v>
      </c>
      <c r="C2" s="7">
        <v>0</v>
      </c>
      <c r="D2" s="7" t="s">
        <v>946</v>
      </c>
      <c r="E2" s="7" t="s">
        <v>946</v>
      </c>
      <c r="F2" s="7">
        <v>0</v>
      </c>
      <c r="G2" s="7" t="s">
        <v>946</v>
      </c>
      <c r="H2" s="7">
        <v>0</v>
      </c>
      <c r="I2" s="7" t="s">
        <v>946</v>
      </c>
    </row>
    <row r="3" spans="1:9">
      <c r="A3" s="8">
        <f>WORKDAY(A2,1)</f>
        <v>44106</v>
      </c>
      <c r="B3" s="7" t="s">
        <v>946</v>
      </c>
      <c r="C3" s="7">
        <v>0</v>
      </c>
      <c r="D3" s="7" t="s">
        <v>946</v>
      </c>
      <c r="E3" s="7" t="s">
        <v>946</v>
      </c>
      <c r="F3" s="7">
        <v>0</v>
      </c>
      <c r="G3" s="7" t="s">
        <v>946</v>
      </c>
      <c r="H3" s="7">
        <v>0</v>
      </c>
      <c r="I3" s="7" t="s">
        <v>946</v>
      </c>
    </row>
    <row r="4" spans="1:9">
      <c r="A4" s="8">
        <f t="shared" ref="A4:A67" si="0">WORKDAY(A3,1)</f>
        <v>44109</v>
      </c>
      <c r="B4" s="7" t="s">
        <v>946</v>
      </c>
      <c r="C4" s="7">
        <v>0</v>
      </c>
      <c r="D4" s="7" t="s">
        <v>946</v>
      </c>
      <c r="E4" s="7" t="s">
        <v>946</v>
      </c>
      <c r="F4" s="7">
        <v>0</v>
      </c>
      <c r="G4" s="7" t="s">
        <v>946</v>
      </c>
      <c r="H4" s="7">
        <v>0</v>
      </c>
      <c r="I4" s="7" t="s">
        <v>946</v>
      </c>
    </row>
    <row r="5" spans="1:9">
      <c r="A5" s="8">
        <f t="shared" si="0"/>
        <v>44110</v>
      </c>
      <c r="B5" s="7" t="s">
        <v>946</v>
      </c>
      <c r="C5" s="7">
        <v>0</v>
      </c>
      <c r="D5" s="7" t="s">
        <v>946</v>
      </c>
      <c r="E5" s="7" t="s">
        <v>946</v>
      </c>
      <c r="F5" s="7">
        <v>0</v>
      </c>
      <c r="G5" s="7" t="s">
        <v>946</v>
      </c>
      <c r="H5" s="7">
        <v>0</v>
      </c>
      <c r="I5" s="7" t="s">
        <v>946</v>
      </c>
    </row>
    <row r="6" spans="1:9">
      <c r="A6" s="8">
        <f t="shared" si="0"/>
        <v>44111</v>
      </c>
      <c r="B6" s="7" t="s">
        <v>946</v>
      </c>
      <c r="C6" s="7">
        <v>0</v>
      </c>
      <c r="D6" s="7" t="s">
        <v>946</v>
      </c>
      <c r="E6" s="7" t="s">
        <v>946</v>
      </c>
      <c r="F6" s="7">
        <v>0</v>
      </c>
      <c r="G6" s="7" t="s">
        <v>946</v>
      </c>
      <c r="H6" s="7">
        <v>0</v>
      </c>
      <c r="I6" s="7" t="s">
        <v>946</v>
      </c>
    </row>
    <row r="7" spans="1:9">
      <c r="A7" s="8">
        <f t="shared" si="0"/>
        <v>44112</v>
      </c>
      <c r="B7" s="7" t="s">
        <v>946</v>
      </c>
      <c r="C7" s="7">
        <v>0</v>
      </c>
      <c r="D7" s="7" t="s">
        <v>946</v>
      </c>
      <c r="E7" s="7" t="s">
        <v>946</v>
      </c>
      <c r="F7" s="7">
        <v>0</v>
      </c>
      <c r="G7" s="7" t="s">
        <v>946</v>
      </c>
      <c r="H7" s="7">
        <v>0</v>
      </c>
      <c r="I7" s="7" t="s">
        <v>946</v>
      </c>
    </row>
    <row r="8" spans="1:9">
      <c r="A8" s="8">
        <f t="shared" si="0"/>
        <v>44113</v>
      </c>
      <c r="B8" s="7" t="s">
        <v>946</v>
      </c>
      <c r="C8" s="7">
        <v>0</v>
      </c>
      <c r="D8" s="7" t="s">
        <v>946</v>
      </c>
      <c r="E8" s="7" t="s">
        <v>946</v>
      </c>
      <c r="F8" s="7">
        <v>0</v>
      </c>
      <c r="G8" s="7" t="s">
        <v>946</v>
      </c>
      <c r="H8" s="7">
        <v>0</v>
      </c>
      <c r="I8" s="7" t="s">
        <v>946</v>
      </c>
    </row>
    <row r="9" spans="1:9">
      <c r="A9" s="8">
        <f t="shared" si="0"/>
        <v>44116</v>
      </c>
      <c r="B9" s="7" t="s">
        <v>946</v>
      </c>
      <c r="C9" s="7">
        <v>0</v>
      </c>
      <c r="D9" s="7" t="s">
        <v>946</v>
      </c>
      <c r="E9" s="7" t="s">
        <v>946</v>
      </c>
      <c r="F9" s="7">
        <v>0</v>
      </c>
      <c r="G9" s="7" t="s">
        <v>946</v>
      </c>
      <c r="H9" s="7">
        <v>0</v>
      </c>
      <c r="I9" s="7" t="s">
        <v>946</v>
      </c>
    </row>
    <row r="10" spans="1:9">
      <c r="A10" s="8">
        <f t="shared" si="0"/>
        <v>44117</v>
      </c>
      <c r="B10" s="7" t="s">
        <v>946</v>
      </c>
      <c r="C10" s="7">
        <v>0</v>
      </c>
      <c r="D10" s="7" t="s">
        <v>946</v>
      </c>
      <c r="E10" s="7" t="s">
        <v>946</v>
      </c>
      <c r="F10" s="7">
        <v>0</v>
      </c>
      <c r="G10" s="7" t="s">
        <v>946</v>
      </c>
      <c r="H10" s="7">
        <v>0</v>
      </c>
      <c r="I10" s="7" t="s">
        <v>946</v>
      </c>
    </row>
    <row r="11" spans="1:9">
      <c r="A11" s="8">
        <f t="shared" si="0"/>
        <v>44118</v>
      </c>
      <c r="B11" s="7" t="s">
        <v>946</v>
      </c>
      <c r="C11" s="7">
        <v>0</v>
      </c>
      <c r="D11" s="7" t="s">
        <v>946</v>
      </c>
      <c r="E11" s="7" t="s">
        <v>946</v>
      </c>
      <c r="F11" s="7">
        <v>0</v>
      </c>
      <c r="G11" s="7" t="s">
        <v>946</v>
      </c>
      <c r="H11" s="7">
        <v>0</v>
      </c>
      <c r="I11" s="7" t="s">
        <v>946</v>
      </c>
    </row>
    <row r="12" spans="1:9">
      <c r="A12" s="8">
        <f t="shared" si="0"/>
        <v>44119</v>
      </c>
      <c r="B12" s="7" t="s">
        <v>946</v>
      </c>
      <c r="C12" s="7">
        <v>0</v>
      </c>
      <c r="D12" s="7" t="s">
        <v>946</v>
      </c>
      <c r="E12" s="7" t="s">
        <v>946</v>
      </c>
      <c r="F12" s="7">
        <v>0</v>
      </c>
      <c r="G12" s="7" t="s">
        <v>946</v>
      </c>
      <c r="H12" s="7">
        <v>0</v>
      </c>
      <c r="I12" s="7" t="s">
        <v>946</v>
      </c>
    </row>
    <row r="13" spans="1:9">
      <c r="A13" s="8">
        <f t="shared" si="0"/>
        <v>44120</v>
      </c>
      <c r="B13" s="7" t="s">
        <v>946</v>
      </c>
      <c r="C13" s="7">
        <v>0</v>
      </c>
      <c r="D13" s="7" t="s">
        <v>946</v>
      </c>
      <c r="E13" s="7" t="s">
        <v>946</v>
      </c>
      <c r="F13" s="7">
        <v>0</v>
      </c>
      <c r="G13" s="7" t="s">
        <v>946</v>
      </c>
      <c r="H13" s="7">
        <v>0</v>
      </c>
      <c r="I13" s="7" t="s">
        <v>946</v>
      </c>
    </row>
    <row r="14" spans="1:9">
      <c r="A14" s="8">
        <f t="shared" si="0"/>
        <v>44123</v>
      </c>
      <c r="B14" s="7" t="s">
        <v>946</v>
      </c>
      <c r="C14" s="7">
        <v>0</v>
      </c>
      <c r="D14" s="7" t="s">
        <v>946</v>
      </c>
      <c r="E14" s="7" t="s">
        <v>946</v>
      </c>
      <c r="F14" s="7">
        <v>0</v>
      </c>
      <c r="G14" s="7" t="s">
        <v>946</v>
      </c>
      <c r="H14" s="7">
        <v>0</v>
      </c>
      <c r="I14" s="7" t="s">
        <v>946</v>
      </c>
    </row>
    <row r="15" spans="1:9">
      <c r="A15" s="8">
        <f t="shared" si="0"/>
        <v>44124</v>
      </c>
      <c r="B15" s="7" t="s">
        <v>946</v>
      </c>
      <c r="C15" s="7">
        <v>0</v>
      </c>
      <c r="D15" s="7" t="s">
        <v>946</v>
      </c>
      <c r="E15" s="7" t="s">
        <v>946</v>
      </c>
      <c r="F15" s="7">
        <v>0</v>
      </c>
      <c r="G15" s="7" t="s">
        <v>946</v>
      </c>
      <c r="H15" s="7">
        <v>0</v>
      </c>
      <c r="I15" s="7" t="s">
        <v>946</v>
      </c>
    </row>
    <row r="16" spans="1:9">
      <c r="A16" s="8">
        <f t="shared" si="0"/>
        <v>44125</v>
      </c>
      <c r="B16" s="7" t="s">
        <v>946</v>
      </c>
      <c r="C16" s="7">
        <v>0</v>
      </c>
      <c r="D16" s="7" t="s">
        <v>946</v>
      </c>
      <c r="E16" s="7" t="s">
        <v>946</v>
      </c>
      <c r="F16" s="7">
        <v>0</v>
      </c>
      <c r="G16" s="7" t="s">
        <v>946</v>
      </c>
      <c r="H16" s="7">
        <v>0</v>
      </c>
      <c r="I16" s="7" t="s">
        <v>946</v>
      </c>
    </row>
    <row r="17" spans="1:9">
      <c r="A17" s="8">
        <f t="shared" si="0"/>
        <v>44126</v>
      </c>
      <c r="B17" s="7" t="s">
        <v>946</v>
      </c>
      <c r="C17" s="7">
        <v>0</v>
      </c>
      <c r="D17" s="7" t="s">
        <v>946</v>
      </c>
      <c r="E17" s="7" t="s">
        <v>946</v>
      </c>
      <c r="F17" s="7">
        <v>0</v>
      </c>
      <c r="G17" s="7" t="s">
        <v>946</v>
      </c>
      <c r="H17" s="7">
        <v>0</v>
      </c>
      <c r="I17" s="7" t="s">
        <v>946</v>
      </c>
    </row>
    <row r="18" spans="1:9">
      <c r="A18" s="8">
        <f t="shared" si="0"/>
        <v>44127</v>
      </c>
      <c r="B18" s="7" t="s">
        <v>946</v>
      </c>
      <c r="C18" s="7">
        <v>0</v>
      </c>
      <c r="D18" s="7" t="s">
        <v>946</v>
      </c>
      <c r="E18" s="7" t="s">
        <v>946</v>
      </c>
      <c r="F18" s="7">
        <v>0</v>
      </c>
      <c r="G18" s="7" t="s">
        <v>946</v>
      </c>
      <c r="H18" s="7">
        <v>0</v>
      </c>
      <c r="I18" s="7" t="s">
        <v>946</v>
      </c>
    </row>
    <row r="19" spans="1:9">
      <c r="A19" s="8">
        <f t="shared" si="0"/>
        <v>44130</v>
      </c>
      <c r="B19" s="7" t="s">
        <v>946</v>
      </c>
      <c r="C19" s="7">
        <v>0</v>
      </c>
      <c r="D19" s="7" t="s">
        <v>946</v>
      </c>
      <c r="E19" s="7" t="s">
        <v>946</v>
      </c>
      <c r="F19" s="7">
        <v>0</v>
      </c>
      <c r="G19" s="7" t="s">
        <v>946</v>
      </c>
      <c r="H19" s="7">
        <v>0</v>
      </c>
      <c r="I19" s="7" t="s">
        <v>946</v>
      </c>
    </row>
    <row r="20" spans="1:9">
      <c r="A20" s="8">
        <f t="shared" si="0"/>
        <v>44131</v>
      </c>
      <c r="B20" s="7" t="s">
        <v>946</v>
      </c>
      <c r="C20" s="7">
        <v>0</v>
      </c>
      <c r="D20" s="7" t="s">
        <v>946</v>
      </c>
      <c r="E20" s="7" t="s">
        <v>946</v>
      </c>
      <c r="F20" s="7">
        <v>0</v>
      </c>
      <c r="G20" s="7" t="s">
        <v>946</v>
      </c>
      <c r="H20" s="7">
        <v>0</v>
      </c>
      <c r="I20" s="7" t="s">
        <v>946</v>
      </c>
    </row>
    <row r="21" spans="1:9">
      <c r="A21" s="8">
        <f t="shared" si="0"/>
        <v>44132</v>
      </c>
      <c r="B21" s="7" t="s">
        <v>946</v>
      </c>
      <c r="C21" s="7">
        <v>0</v>
      </c>
      <c r="D21" s="7" t="s">
        <v>946</v>
      </c>
      <c r="E21" s="7" t="s">
        <v>946</v>
      </c>
      <c r="F21" s="7">
        <v>0</v>
      </c>
      <c r="G21" s="7" t="s">
        <v>946</v>
      </c>
      <c r="H21" s="7">
        <v>0</v>
      </c>
      <c r="I21" s="7" t="s">
        <v>946</v>
      </c>
    </row>
    <row r="22" spans="1:9">
      <c r="A22" s="8">
        <f t="shared" si="0"/>
        <v>44133</v>
      </c>
      <c r="B22" s="7" t="s">
        <v>946</v>
      </c>
      <c r="C22" s="7">
        <v>0</v>
      </c>
      <c r="D22" s="7" t="s">
        <v>946</v>
      </c>
      <c r="E22" s="7" t="s">
        <v>946</v>
      </c>
      <c r="F22" s="7">
        <v>0</v>
      </c>
      <c r="G22" s="7" t="s">
        <v>946</v>
      </c>
      <c r="H22" s="7">
        <v>0</v>
      </c>
      <c r="I22" s="7" t="s">
        <v>946</v>
      </c>
    </row>
    <row r="23" spans="1:9">
      <c r="A23" s="8">
        <f t="shared" si="0"/>
        <v>44134</v>
      </c>
      <c r="B23" s="7" t="s">
        <v>946</v>
      </c>
      <c r="C23" s="7">
        <v>0</v>
      </c>
      <c r="D23" s="7" t="s">
        <v>946</v>
      </c>
      <c r="E23" s="7" t="s">
        <v>946</v>
      </c>
      <c r="F23" s="7">
        <v>0</v>
      </c>
      <c r="G23" s="7" t="s">
        <v>946</v>
      </c>
      <c r="H23" s="7">
        <v>0</v>
      </c>
      <c r="I23" s="7" t="s">
        <v>946</v>
      </c>
    </row>
    <row r="24" spans="1:9">
      <c r="A24" s="8">
        <f t="shared" si="0"/>
        <v>44137</v>
      </c>
      <c r="B24" s="7" t="s">
        <v>946</v>
      </c>
      <c r="C24" s="7">
        <v>0</v>
      </c>
      <c r="D24" s="7" t="s">
        <v>946</v>
      </c>
      <c r="E24" s="7" t="s">
        <v>946</v>
      </c>
      <c r="F24" s="7">
        <v>0</v>
      </c>
      <c r="G24" s="7" t="s">
        <v>946</v>
      </c>
      <c r="H24" s="7">
        <v>0</v>
      </c>
      <c r="I24" s="7" t="s">
        <v>946</v>
      </c>
    </row>
    <row r="25" spans="1:9">
      <c r="A25" s="8">
        <f t="shared" si="0"/>
        <v>44138</v>
      </c>
      <c r="B25" s="7" t="s">
        <v>946</v>
      </c>
      <c r="C25" s="7">
        <v>0</v>
      </c>
      <c r="D25" s="7" t="s">
        <v>946</v>
      </c>
      <c r="E25" s="7" t="s">
        <v>946</v>
      </c>
      <c r="F25" s="7">
        <v>0</v>
      </c>
      <c r="G25" s="7" t="s">
        <v>946</v>
      </c>
      <c r="H25" s="7">
        <v>0</v>
      </c>
      <c r="I25" s="7" t="s">
        <v>946</v>
      </c>
    </row>
    <row r="26" spans="1:9">
      <c r="A26" s="8">
        <f t="shared" si="0"/>
        <v>44139</v>
      </c>
      <c r="B26" s="7" t="s">
        <v>946</v>
      </c>
      <c r="C26" s="7">
        <v>0</v>
      </c>
      <c r="D26" s="7" t="s">
        <v>946</v>
      </c>
      <c r="E26" s="7" t="s">
        <v>946</v>
      </c>
      <c r="F26" s="7">
        <v>0</v>
      </c>
      <c r="G26" s="7" t="s">
        <v>946</v>
      </c>
      <c r="H26" s="7">
        <v>0</v>
      </c>
      <c r="I26" s="7" t="s">
        <v>946</v>
      </c>
    </row>
    <row r="27" spans="1:9">
      <c r="A27" s="8">
        <f t="shared" si="0"/>
        <v>44140</v>
      </c>
      <c r="B27" s="7" t="s">
        <v>946</v>
      </c>
      <c r="C27" s="7">
        <v>0</v>
      </c>
      <c r="D27" s="7" t="s">
        <v>946</v>
      </c>
      <c r="E27" s="7" t="s">
        <v>946</v>
      </c>
      <c r="F27" s="7">
        <v>0</v>
      </c>
      <c r="G27" s="7" t="s">
        <v>946</v>
      </c>
      <c r="H27" s="7">
        <v>0</v>
      </c>
      <c r="I27" s="7" t="s">
        <v>946</v>
      </c>
    </row>
    <row r="28" spans="1:9">
      <c r="A28" s="8">
        <f t="shared" si="0"/>
        <v>44141</v>
      </c>
      <c r="B28" s="7" t="s">
        <v>946</v>
      </c>
      <c r="C28" s="7">
        <v>0</v>
      </c>
      <c r="D28" s="7" t="s">
        <v>946</v>
      </c>
      <c r="E28" s="7" t="s">
        <v>946</v>
      </c>
      <c r="F28" s="7">
        <v>0</v>
      </c>
      <c r="G28" s="7" t="s">
        <v>946</v>
      </c>
      <c r="H28" s="7">
        <v>0</v>
      </c>
      <c r="I28" s="7" t="s">
        <v>946</v>
      </c>
    </row>
    <row r="29" spans="1:9">
      <c r="A29" s="8">
        <f t="shared" si="0"/>
        <v>44144</v>
      </c>
      <c r="B29" s="7" t="s">
        <v>946</v>
      </c>
      <c r="C29" s="7">
        <v>0</v>
      </c>
      <c r="D29" s="7" t="s">
        <v>946</v>
      </c>
      <c r="E29" s="7" t="s">
        <v>946</v>
      </c>
      <c r="F29" s="7">
        <v>0</v>
      </c>
      <c r="G29" s="7" t="s">
        <v>946</v>
      </c>
      <c r="H29" s="7">
        <v>0</v>
      </c>
      <c r="I29" s="7" t="s">
        <v>946</v>
      </c>
    </row>
    <row r="30" spans="1:9">
      <c r="A30" s="8">
        <f t="shared" si="0"/>
        <v>44145</v>
      </c>
      <c r="B30" s="7" t="s">
        <v>946</v>
      </c>
      <c r="C30" s="7">
        <v>0</v>
      </c>
      <c r="D30" s="7" t="s">
        <v>946</v>
      </c>
      <c r="E30" s="7" t="s">
        <v>946</v>
      </c>
      <c r="F30" s="7">
        <v>0</v>
      </c>
      <c r="G30" s="7" t="s">
        <v>946</v>
      </c>
      <c r="H30" s="7">
        <v>0</v>
      </c>
      <c r="I30" s="7" t="s">
        <v>946</v>
      </c>
    </row>
    <row r="31" spans="1:9">
      <c r="A31" s="8">
        <f t="shared" si="0"/>
        <v>44146</v>
      </c>
      <c r="B31" s="7" t="s">
        <v>946</v>
      </c>
      <c r="C31" s="7">
        <v>0</v>
      </c>
      <c r="D31" s="7" t="s">
        <v>946</v>
      </c>
      <c r="E31" s="7" t="s">
        <v>946</v>
      </c>
      <c r="F31" s="7">
        <v>0</v>
      </c>
      <c r="G31" s="7" t="s">
        <v>946</v>
      </c>
      <c r="H31" s="7">
        <v>0</v>
      </c>
      <c r="I31" s="7" t="s">
        <v>946</v>
      </c>
    </row>
    <row r="32" spans="1:9">
      <c r="A32" s="8">
        <f t="shared" si="0"/>
        <v>44147</v>
      </c>
      <c r="B32" s="7" t="s">
        <v>946</v>
      </c>
      <c r="C32" s="7">
        <v>0</v>
      </c>
      <c r="D32" s="7" t="s">
        <v>946</v>
      </c>
      <c r="E32" s="7" t="s">
        <v>946</v>
      </c>
      <c r="F32" s="7">
        <v>0</v>
      </c>
      <c r="G32" s="7" t="s">
        <v>946</v>
      </c>
      <c r="H32" s="7">
        <v>0</v>
      </c>
      <c r="I32" s="7" t="s">
        <v>946</v>
      </c>
    </row>
    <row r="33" spans="1:9">
      <c r="A33" s="8">
        <f t="shared" si="0"/>
        <v>44148</v>
      </c>
      <c r="B33" s="7" t="s">
        <v>946</v>
      </c>
      <c r="C33" s="7">
        <v>0</v>
      </c>
      <c r="D33" s="7" t="s">
        <v>946</v>
      </c>
      <c r="E33" s="7" t="s">
        <v>946</v>
      </c>
      <c r="F33" s="7">
        <v>0</v>
      </c>
      <c r="G33" s="7" t="s">
        <v>946</v>
      </c>
      <c r="H33" s="7">
        <v>0</v>
      </c>
      <c r="I33" s="7" t="s">
        <v>946</v>
      </c>
    </row>
    <row r="34" spans="1:9">
      <c r="A34" s="8">
        <f t="shared" si="0"/>
        <v>44151</v>
      </c>
      <c r="B34" s="7" t="s">
        <v>946</v>
      </c>
      <c r="C34" s="7">
        <v>0</v>
      </c>
      <c r="D34" s="7" t="s">
        <v>946</v>
      </c>
      <c r="E34" s="7" t="s">
        <v>946</v>
      </c>
      <c r="F34" s="7">
        <v>0</v>
      </c>
      <c r="G34" s="7" t="s">
        <v>946</v>
      </c>
      <c r="H34" s="7">
        <v>0</v>
      </c>
      <c r="I34" s="7" t="s">
        <v>946</v>
      </c>
    </row>
    <row r="35" spans="1:9">
      <c r="A35" s="8">
        <f t="shared" si="0"/>
        <v>44152</v>
      </c>
      <c r="B35" s="7" t="s">
        <v>946</v>
      </c>
      <c r="C35" s="7">
        <v>0</v>
      </c>
      <c r="D35" s="7" t="s">
        <v>946</v>
      </c>
      <c r="E35" s="7" t="s">
        <v>946</v>
      </c>
      <c r="F35" s="7">
        <v>0</v>
      </c>
      <c r="G35" s="7" t="s">
        <v>946</v>
      </c>
      <c r="H35" s="7">
        <v>0</v>
      </c>
      <c r="I35" s="7" t="s">
        <v>946</v>
      </c>
    </row>
    <row r="36" spans="1:9">
      <c r="A36" s="8">
        <f t="shared" si="0"/>
        <v>44153</v>
      </c>
      <c r="B36" s="7" t="s">
        <v>946</v>
      </c>
      <c r="C36" s="7">
        <v>0</v>
      </c>
      <c r="D36" s="7" t="s">
        <v>946</v>
      </c>
      <c r="E36" s="7" t="s">
        <v>946</v>
      </c>
      <c r="F36" s="7">
        <v>0</v>
      </c>
      <c r="G36" s="7" t="s">
        <v>946</v>
      </c>
      <c r="H36" s="7">
        <v>0</v>
      </c>
      <c r="I36" s="7" t="s">
        <v>946</v>
      </c>
    </row>
    <row r="37" spans="1:9">
      <c r="A37" s="8">
        <f t="shared" si="0"/>
        <v>44154</v>
      </c>
      <c r="B37" s="7" t="s">
        <v>946</v>
      </c>
      <c r="C37" s="7">
        <v>0</v>
      </c>
      <c r="D37" s="7" t="s">
        <v>946</v>
      </c>
      <c r="E37" s="7" t="s">
        <v>946</v>
      </c>
      <c r="F37" s="7">
        <v>0</v>
      </c>
      <c r="G37" s="7" t="s">
        <v>946</v>
      </c>
      <c r="H37" s="7">
        <v>0</v>
      </c>
      <c r="I37" s="7" t="s">
        <v>946</v>
      </c>
    </row>
    <row r="38" spans="1:9">
      <c r="A38" s="8">
        <f t="shared" si="0"/>
        <v>44155</v>
      </c>
      <c r="B38" s="7" t="s">
        <v>946</v>
      </c>
      <c r="C38" s="7">
        <v>0</v>
      </c>
      <c r="D38" s="7" t="s">
        <v>946</v>
      </c>
      <c r="E38" s="7" t="s">
        <v>946</v>
      </c>
      <c r="F38" s="7">
        <v>0</v>
      </c>
      <c r="G38" s="7" t="s">
        <v>946</v>
      </c>
      <c r="H38" s="7">
        <v>0</v>
      </c>
      <c r="I38" s="7" t="s">
        <v>946</v>
      </c>
    </row>
    <row r="39" spans="1:9">
      <c r="A39" s="8">
        <f t="shared" si="0"/>
        <v>44158</v>
      </c>
      <c r="B39" s="7" t="s">
        <v>946</v>
      </c>
      <c r="C39" s="7">
        <v>0</v>
      </c>
      <c r="D39" s="7" t="s">
        <v>946</v>
      </c>
      <c r="E39" s="7" t="s">
        <v>946</v>
      </c>
      <c r="F39" s="7">
        <v>0</v>
      </c>
      <c r="G39" s="7" t="s">
        <v>946</v>
      </c>
      <c r="H39" s="7">
        <v>0</v>
      </c>
      <c r="I39" s="7" t="s">
        <v>946</v>
      </c>
    </row>
    <row r="40" spans="1:9">
      <c r="A40" s="8">
        <f t="shared" si="0"/>
        <v>44159</v>
      </c>
      <c r="B40" s="7" t="s">
        <v>946</v>
      </c>
      <c r="C40" s="7">
        <v>0</v>
      </c>
      <c r="D40" s="7" t="s">
        <v>946</v>
      </c>
      <c r="E40" s="7" t="s">
        <v>946</v>
      </c>
      <c r="F40" s="7">
        <v>0</v>
      </c>
      <c r="G40" s="7" t="s">
        <v>946</v>
      </c>
      <c r="H40" s="7">
        <v>0</v>
      </c>
      <c r="I40" s="7" t="s">
        <v>946</v>
      </c>
    </row>
    <row r="41" spans="1:9">
      <c r="A41" s="8">
        <f t="shared" si="0"/>
        <v>44160</v>
      </c>
      <c r="B41" s="7" t="s">
        <v>946</v>
      </c>
      <c r="C41" s="7">
        <v>0</v>
      </c>
      <c r="D41" s="7" t="s">
        <v>946</v>
      </c>
      <c r="E41" s="7" t="s">
        <v>946</v>
      </c>
      <c r="F41" s="7">
        <v>0</v>
      </c>
      <c r="G41" s="7" t="s">
        <v>946</v>
      </c>
      <c r="H41" s="7">
        <v>0</v>
      </c>
      <c r="I41" s="7" t="s">
        <v>946</v>
      </c>
    </row>
    <row r="42" spans="1:9">
      <c r="A42" s="8">
        <f t="shared" si="0"/>
        <v>44161</v>
      </c>
      <c r="B42" s="7" t="s">
        <v>946</v>
      </c>
      <c r="C42" s="7">
        <v>0</v>
      </c>
      <c r="D42" s="7" t="s">
        <v>946</v>
      </c>
      <c r="E42" s="7" t="s">
        <v>946</v>
      </c>
      <c r="F42" s="7">
        <v>0</v>
      </c>
      <c r="G42" s="7" t="s">
        <v>946</v>
      </c>
      <c r="H42" s="7">
        <v>0</v>
      </c>
      <c r="I42" s="7" t="s">
        <v>946</v>
      </c>
    </row>
    <row r="43" spans="1:9">
      <c r="A43" s="8">
        <f t="shared" si="0"/>
        <v>44162</v>
      </c>
      <c r="B43" s="7" t="s">
        <v>946</v>
      </c>
      <c r="C43" s="7">
        <v>0</v>
      </c>
      <c r="D43" s="7" t="s">
        <v>946</v>
      </c>
      <c r="E43" s="7" t="s">
        <v>946</v>
      </c>
      <c r="F43" s="7">
        <v>0</v>
      </c>
      <c r="G43" s="7" t="s">
        <v>946</v>
      </c>
      <c r="H43" s="7">
        <v>0</v>
      </c>
      <c r="I43" s="7" t="s">
        <v>946</v>
      </c>
    </row>
    <row r="44" spans="1:9">
      <c r="A44" s="8">
        <f t="shared" si="0"/>
        <v>44165</v>
      </c>
      <c r="B44" s="7" t="s">
        <v>946</v>
      </c>
      <c r="C44" s="7">
        <v>0</v>
      </c>
      <c r="D44" s="7" t="s">
        <v>946</v>
      </c>
      <c r="E44" s="7" t="s">
        <v>946</v>
      </c>
      <c r="F44" s="7">
        <v>0</v>
      </c>
      <c r="G44" s="7" t="s">
        <v>946</v>
      </c>
      <c r="H44" s="7">
        <v>0</v>
      </c>
      <c r="I44" s="7" t="s">
        <v>946</v>
      </c>
    </row>
    <row r="45" spans="1:9">
      <c r="A45" s="8">
        <f t="shared" si="0"/>
        <v>44166</v>
      </c>
      <c r="B45" s="7" t="s">
        <v>946</v>
      </c>
      <c r="C45" s="7">
        <v>0</v>
      </c>
      <c r="D45" s="7" t="s">
        <v>946</v>
      </c>
      <c r="E45" s="7" t="s">
        <v>946</v>
      </c>
      <c r="F45" s="7">
        <v>0</v>
      </c>
      <c r="G45" s="7" t="s">
        <v>946</v>
      </c>
      <c r="H45" s="7">
        <v>0</v>
      </c>
      <c r="I45" s="7" t="s">
        <v>946</v>
      </c>
    </row>
    <row r="46" spans="1:9">
      <c r="A46" s="8">
        <f t="shared" si="0"/>
        <v>44167</v>
      </c>
      <c r="B46" s="7" t="s">
        <v>946</v>
      </c>
      <c r="C46" s="7">
        <v>0</v>
      </c>
      <c r="D46" s="7" t="s">
        <v>946</v>
      </c>
      <c r="E46" s="7" t="s">
        <v>946</v>
      </c>
      <c r="F46" s="7">
        <v>0</v>
      </c>
      <c r="G46" s="7" t="s">
        <v>946</v>
      </c>
      <c r="H46" s="7">
        <v>0</v>
      </c>
      <c r="I46" s="7" t="s">
        <v>946</v>
      </c>
    </row>
    <row r="47" spans="1:9">
      <c r="A47" s="8">
        <f t="shared" si="0"/>
        <v>44168</v>
      </c>
      <c r="B47" s="7" t="s">
        <v>946</v>
      </c>
      <c r="C47" s="7">
        <v>0</v>
      </c>
      <c r="D47" s="7" t="s">
        <v>946</v>
      </c>
      <c r="E47" s="7" t="s">
        <v>946</v>
      </c>
      <c r="F47" s="7">
        <v>0</v>
      </c>
      <c r="G47" s="7" t="s">
        <v>946</v>
      </c>
      <c r="H47" s="7">
        <v>0</v>
      </c>
      <c r="I47" s="7" t="s">
        <v>946</v>
      </c>
    </row>
    <row r="48" spans="1:9">
      <c r="A48" s="8">
        <f t="shared" si="0"/>
        <v>44169</v>
      </c>
      <c r="B48" s="7" t="s">
        <v>946</v>
      </c>
      <c r="C48" s="7">
        <v>0</v>
      </c>
      <c r="D48" s="7" t="s">
        <v>946</v>
      </c>
      <c r="E48" s="7" t="s">
        <v>946</v>
      </c>
      <c r="F48" s="7">
        <v>0</v>
      </c>
      <c r="G48" s="7" t="s">
        <v>946</v>
      </c>
      <c r="H48" s="7">
        <v>0</v>
      </c>
      <c r="I48" s="7" t="s">
        <v>946</v>
      </c>
    </row>
    <row r="49" spans="1:9">
      <c r="A49" s="8">
        <f t="shared" si="0"/>
        <v>44172</v>
      </c>
      <c r="B49" s="7" t="s">
        <v>946</v>
      </c>
      <c r="C49" s="7">
        <v>0</v>
      </c>
      <c r="D49" s="7" t="s">
        <v>946</v>
      </c>
      <c r="E49" s="7" t="s">
        <v>946</v>
      </c>
      <c r="F49" s="7">
        <v>0</v>
      </c>
      <c r="G49" s="7" t="s">
        <v>946</v>
      </c>
      <c r="H49" s="7">
        <v>0</v>
      </c>
      <c r="I49" s="7" t="s">
        <v>946</v>
      </c>
    </row>
    <row r="50" spans="1:9">
      <c r="A50" s="8">
        <f t="shared" si="0"/>
        <v>44173</v>
      </c>
      <c r="B50" s="7" t="s">
        <v>946</v>
      </c>
      <c r="C50" s="7">
        <v>0</v>
      </c>
      <c r="D50" s="7" t="s">
        <v>946</v>
      </c>
      <c r="E50" s="7" t="s">
        <v>946</v>
      </c>
      <c r="F50" s="7">
        <v>0</v>
      </c>
      <c r="G50" s="7" t="s">
        <v>946</v>
      </c>
      <c r="H50" s="7">
        <v>0</v>
      </c>
      <c r="I50" s="7" t="s">
        <v>946</v>
      </c>
    </row>
    <row r="51" spans="1:9">
      <c r="A51" s="8">
        <f t="shared" si="0"/>
        <v>44174</v>
      </c>
      <c r="B51" s="7" t="s">
        <v>946</v>
      </c>
      <c r="C51" s="7">
        <v>0</v>
      </c>
      <c r="D51" s="7" t="s">
        <v>946</v>
      </c>
      <c r="E51" s="7" t="s">
        <v>946</v>
      </c>
      <c r="F51" s="7">
        <v>0</v>
      </c>
      <c r="G51" s="7" t="s">
        <v>946</v>
      </c>
      <c r="H51" s="7">
        <v>0</v>
      </c>
      <c r="I51" s="7" t="s">
        <v>946</v>
      </c>
    </row>
    <row r="52" spans="1:9">
      <c r="A52" s="8">
        <f t="shared" si="0"/>
        <v>44175</v>
      </c>
      <c r="B52" s="7" t="s">
        <v>946</v>
      </c>
      <c r="C52" s="7">
        <v>0</v>
      </c>
      <c r="D52" s="7" t="s">
        <v>946</v>
      </c>
      <c r="E52" s="7" t="s">
        <v>946</v>
      </c>
      <c r="F52" s="7">
        <v>0</v>
      </c>
      <c r="G52" s="7" t="s">
        <v>946</v>
      </c>
      <c r="H52" s="7">
        <v>0</v>
      </c>
      <c r="I52" s="7" t="s">
        <v>946</v>
      </c>
    </row>
    <row r="53" spans="1:9">
      <c r="A53" s="8">
        <f t="shared" si="0"/>
        <v>44176</v>
      </c>
      <c r="B53" s="7" t="s">
        <v>946</v>
      </c>
      <c r="C53" s="7">
        <v>0</v>
      </c>
      <c r="D53" s="7" t="s">
        <v>946</v>
      </c>
      <c r="E53" s="7" t="s">
        <v>946</v>
      </c>
      <c r="F53" s="7">
        <v>0</v>
      </c>
      <c r="G53" s="7" t="s">
        <v>946</v>
      </c>
      <c r="H53" s="7">
        <v>0</v>
      </c>
      <c r="I53" s="7" t="s">
        <v>946</v>
      </c>
    </row>
    <row r="54" spans="1:9">
      <c r="A54" s="8">
        <f t="shared" si="0"/>
        <v>44179</v>
      </c>
      <c r="B54" s="7" t="s">
        <v>946</v>
      </c>
      <c r="C54" s="7">
        <v>0</v>
      </c>
      <c r="D54" s="7" t="s">
        <v>946</v>
      </c>
      <c r="E54" s="7" t="s">
        <v>946</v>
      </c>
      <c r="F54" s="7">
        <v>0</v>
      </c>
      <c r="G54" s="7" t="s">
        <v>946</v>
      </c>
      <c r="H54" s="7">
        <v>0</v>
      </c>
      <c r="I54" s="7" t="s">
        <v>946</v>
      </c>
    </row>
    <row r="55" spans="1:9">
      <c r="A55" s="8">
        <f t="shared" si="0"/>
        <v>44180</v>
      </c>
      <c r="B55" s="7" t="s">
        <v>946</v>
      </c>
      <c r="C55" s="7">
        <v>0</v>
      </c>
      <c r="D55" s="7" t="s">
        <v>946</v>
      </c>
      <c r="E55" s="7" t="s">
        <v>946</v>
      </c>
      <c r="F55" s="7">
        <v>0</v>
      </c>
      <c r="G55" s="7" t="s">
        <v>946</v>
      </c>
      <c r="H55" s="7">
        <v>0</v>
      </c>
      <c r="I55" s="7" t="s">
        <v>946</v>
      </c>
    </row>
    <row r="56" spans="1:9">
      <c r="A56" s="8">
        <f t="shared" si="0"/>
        <v>44181</v>
      </c>
      <c r="B56" s="7" t="s">
        <v>946</v>
      </c>
      <c r="C56" s="7">
        <v>0</v>
      </c>
      <c r="D56" s="7" t="s">
        <v>946</v>
      </c>
      <c r="E56" s="7" t="s">
        <v>946</v>
      </c>
      <c r="F56" s="7">
        <v>0</v>
      </c>
      <c r="G56" s="7" t="s">
        <v>946</v>
      </c>
      <c r="H56" s="7">
        <v>0</v>
      </c>
      <c r="I56" s="7" t="s">
        <v>946</v>
      </c>
    </row>
    <row r="57" spans="1:9">
      <c r="A57" s="8">
        <f t="shared" si="0"/>
        <v>44182</v>
      </c>
      <c r="B57" s="7" t="s">
        <v>946</v>
      </c>
      <c r="C57" s="7">
        <v>0</v>
      </c>
      <c r="D57" s="7" t="s">
        <v>946</v>
      </c>
      <c r="E57" s="7" t="s">
        <v>946</v>
      </c>
      <c r="F57" s="7">
        <v>0</v>
      </c>
      <c r="G57" s="7" t="s">
        <v>946</v>
      </c>
      <c r="H57" s="7">
        <v>0</v>
      </c>
      <c r="I57" s="7" t="s">
        <v>946</v>
      </c>
    </row>
    <row r="58" spans="1:9">
      <c r="A58" s="8">
        <f t="shared" si="0"/>
        <v>44183</v>
      </c>
      <c r="B58" s="7" t="s">
        <v>946</v>
      </c>
      <c r="C58" s="7">
        <v>0</v>
      </c>
      <c r="D58" s="7" t="s">
        <v>946</v>
      </c>
      <c r="E58" s="7" t="s">
        <v>946</v>
      </c>
      <c r="F58" s="7">
        <v>0</v>
      </c>
      <c r="G58" s="7" t="s">
        <v>946</v>
      </c>
      <c r="H58" s="7">
        <v>0</v>
      </c>
      <c r="I58" s="7" t="s">
        <v>946</v>
      </c>
    </row>
    <row r="59" spans="1:9">
      <c r="A59" s="8">
        <f t="shared" si="0"/>
        <v>44186</v>
      </c>
      <c r="B59" s="7" t="s">
        <v>946</v>
      </c>
      <c r="C59" s="7">
        <v>0</v>
      </c>
      <c r="D59" s="7" t="s">
        <v>946</v>
      </c>
      <c r="E59" s="7" t="s">
        <v>946</v>
      </c>
      <c r="F59" s="7">
        <v>0</v>
      </c>
      <c r="G59" s="7" t="s">
        <v>946</v>
      </c>
      <c r="H59" s="7">
        <v>0</v>
      </c>
      <c r="I59" s="7" t="s">
        <v>946</v>
      </c>
    </row>
    <row r="60" spans="1:9">
      <c r="A60" s="8">
        <f t="shared" si="0"/>
        <v>44187</v>
      </c>
      <c r="B60" s="7" t="s">
        <v>946</v>
      </c>
      <c r="C60" s="7">
        <v>0</v>
      </c>
      <c r="D60" s="7" t="s">
        <v>946</v>
      </c>
      <c r="E60" s="7" t="s">
        <v>946</v>
      </c>
      <c r="F60" s="7">
        <v>0</v>
      </c>
      <c r="G60" s="7" t="s">
        <v>946</v>
      </c>
      <c r="H60" s="7">
        <v>0</v>
      </c>
      <c r="I60" s="7" t="s">
        <v>946</v>
      </c>
    </row>
    <row r="61" spans="1:9">
      <c r="A61" s="8">
        <f t="shared" si="0"/>
        <v>44188</v>
      </c>
      <c r="B61" s="7" t="s">
        <v>946</v>
      </c>
      <c r="C61" s="7">
        <v>0</v>
      </c>
      <c r="D61" s="7" t="s">
        <v>946</v>
      </c>
      <c r="E61" s="7" t="s">
        <v>946</v>
      </c>
      <c r="F61" s="7">
        <v>0</v>
      </c>
      <c r="G61" s="7" t="s">
        <v>946</v>
      </c>
      <c r="H61" s="7">
        <v>0</v>
      </c>
      <c r="I61" s="7" t="s">
        <v>946</v>
      </c>
    </row>
    <row r="62" spans="1:9">
      <c r="A62" s="8">
        <f t="shared" si="0"/>
        <v>44189</v>
      </c>
      <c r="B62" s="7" t="s">
        <v>946</v>
      </c>
      <c r="C62" s="7">
        <v>0</v>
      </c>
      <c r="D62" s="7" t="s">
        <v>946</v>
      </c>
      <c r="E62" s="7" t="s">
        <v>946</v>
      </c>
      <c r="F62" s="7">
        <v>0</v>
      </c>
      <c r="G62" s="7" t="s">
        <v>946</v>
      </c>
      <c r="H62" s="7">
        <v>0</v>
      </c>
      <c r="I62" s="7" t="s">
        <v>946</v>
      </c>
    </row>
    <row r="63" spans="1:9" hidden="1">
      <c r="A63" s="8">
        <f t="shared" si="0"/>
        <v>44190</v>
      </c>
      <c r="B63" s="7" t="s">
        <v>946</v>
      </c>
      <c r="C63" s="7">
        <v>0</v>
      </c>
      <c r="D63" s="7" t="s">
        <v>946</v>
      </c>
      <c r="E63" s="7" t="s">
        <v>946</v>
      </c>
      <c r="F63" s="7">
        <v>0</v>
      </c>
      <c r="G63" s="7" t="s">
        <v>946</v>
      </c>
      <c r="H63" s="7">
        <v>0</v>
      </c>
      <c r="I63" s="7" t="s">
        <v>946</v>
      </c>
    </row>
    <row r="64" spans="1:9" hidden="1">
      <c r="A64" s="8">
        <f t="shared" si="0"/>
        <v>44193</v>
      </c>
      <c r="B64" s="7" t="s">
        <v>946</v>
      </c>
      <c r="C64" s="7">
        <v>0</v>
      </c>
      <c r="D64" s="7" t="s">
        <v>946</v>
      </c>
      <c r="E64" s="7" t="s">
        <v>946</v>
      </c>
      <c r="F64" s="7">
        <v>0</v>
      </c>
      <c r="G64" s="7" t="s">
        <v>946</v>
      </c>
      <c r="H64" s="7">
        <v>0</v>
      </c>
      <c r="I64" s="7" t="s">
        <v>946</v>
      </c>
    </row>
    <row r="65" spans="1:9">
      <c r="A65" s="8">
        <f>WORKDAY(A64,1)</f>
        <v>44194</v>
      </c>
      <c r="B65" s="7" t="s">
        <v>946</v>
      </c>
      <c r="C65" s="7">
        <v>0</v>
      </c>
      <c r="D65" s="7" t="s">
        <v>946</v>
      </c>
      <c r="E65" s="7" t="s">
        <v>946</v>
      </c>
      <c r="F65" s="7">
        <v>0</v>
      </c>
      <c r="G65" s="7" t="s">
        <v>946</v>
      </c>
      <c r="H65" s="7">
        <v>0</v>
      </c>
      <c r="I65" s="7" t="s">
        <v>946</v>
      </c>
    </row>
    <row r="66" spans="1:9">
      <c r="A66" s="8">
        <f t="shared" si="0"/>
        <v>44195</v>
      </c>
      <c r="B66" s="7" t="s">
        <v>946</v>
      </c>
      <c r="C66" s="7">
        <v>0</v>
      </c>
      <c r="D66" s="7" t="s">
        <v>946</v>
      </c>
      <c r="E66" s="7" t="s">
        <v>946</v>
      </c>
      <c r="F66" s="7">
        <v>0</v>
      </c>
      <c r="G66" s="7" t="s">
        <v>946</v>
      </c>
      <c r="H66" s="7">
        <v>0</v>
      </c>
      <c r="I66" s="7" t="s">
        <v>946</v>
      </c>
    </row>
    <row r="67" spans="1:9">
      <c r="A67" s="8">
        <f t="shared" si="0"/>
        <v>44196</v>
      </c>
      <c r="B67" s="7" t="s">
        <v>946</v>
      </c>
      <c r="C67" s="7">
        <v>0</v>
      </c>
      <c r="D67" s="7" t="s">
        <v>946</v>
      </c>
      <c r="E67" s="7" t="s">
        <v>946</v>
      </c>
      <c r="F67" s="7">
        <v>0</v>
      </c>
      <c r="G67" s="7" t="s">
        <v>946</v>
      </c>
      <c r="H67" s="7">
        <v>0</v>
      </c>
      <c r="I67" s="7" t="s">
        <v>946</v>
      </c>
    </row>
    <row r="68" spans="1:9">
      <c r="A68" s="8"/>
      <c r="B68" s="7"/>
      <c r="C68" s="7"/>
      <c r="D68" s="7"/>
      <c r="E68" s="7"/>
      <c r="F68" s="7"/>
      <c r="G68" s="7"/>
      <c r="H68" s="7"/>
      <c r="I68" s="7"/>
    </row>
    <row r="69" spans="1:9">
      <c r="A69" s="8"/>
      <c r="B69" s="7"/>
      <c r="C69" s="7"/>
      <c r="D69" s="7"/>
      <c r="E69" s="7"/>
      <c r="F69" s="7"/>
      <c r="G69" s="7"/>
      <c r="H69" s="7"/>
      <c r="I69" s="7"/>
    </row>
    <row r="70" spans="1:9">
      <c r="A70" s="8"/>
      <c r="B70" s="7"/>
      <c r="C70" s="7"/>
      <c r="D70" s="7"/>
      <c r="E70" s="7"/>
      <c r="F70" s="7"/>
      <c r="G70" s="7"/>
      <c r="H70" s="7"/>
      <c r="I70" s="7"/>
    </row>
    <row r="71" spans="1:9">
      <c r="A71" s="8"/>
      <c r="B71" s="7"/>
      <c r="C71" s="7"/>
      <c r="D71" s="7"/>
      <c r="E71" s="7"/>
      <c r="F71" s="7"/>
      <c r="G71" s="7"/>
      <c r="H71" s="7"/>
      <c r="I71" s="7"/>
    </row>
    <row r="72" spans="1:9">
      <c r="A72" s="8"/>
      <c r="B72" s="7"/>
      <c r="C72" s="7"/>
      <c r="D72" s="7"/>
      <c r="E72" s="7"/>
      <c r="F72" s="7"/>
      <c r="G72" s="7"/>
      <c r="H72" s="7"/>
      <c r="I72" s="7"/>
    </row>
    <row r="73" spans="1:9">
      <c r="A73" s="8"/>
      <c r="B73" s="7"/>
      <c r="C73" s="7"/>
      <c r="D73" s="7"/>
      <c r="E73" s="7"/>
      <c r="F73" s="7"/>
      <c r="G73" s="7"/>
      <c r="H73" s="7"/>
      <c r="I73" s="7"/>
    </row>
    <row r="74" spans="1:9">
      <c r="A74" s="8"/>
      <c r="B74" s="7"/>
      <c r="C74" s="7"/>
      <c r="D74" s="7"/>
      <c r="E74" s="7"/>
      <c r="F74" s="7"/>
      <c r="G74" s="7"/>
      <c r="H74" s="7"/>
      <c r="I74" s="7"/>
    </row>
    <row r="75" spans="1:9">
      <c r="A75" s="8"/>
      <c r="B75" s="7"/>
      <c r="C75" s="7"/>
      <c r="D75" s="7"/>
      <c r="E75" s="7"/>
      <c r="F75" s="7"/>
      <c r="G75" s="7"/>
      <c r="H75" s="7"/>
      <c r="I75" s="7"/>
    </row>
    <row r="76" spans="1:9">
      <c r="A76" s="8"/>
      <c r="B76" s="7"/>
      <c r="C76" s="7"/>
      <c r="D76" s="7"/>
      <c r="E76" s="7"/>
      <c r="F76" s="7"/>
      <c r="G76" s="7"/>
      <c r="H76" s="7"/>
      <c r="I76" s="7"/>
    </row>
    <row r="77" spans="1:9">
      <c r="A77" s="8"/>
      <c r="B77" s="7"/>
      <c r="C77" s="7"/>
      <c r="D77" s="7"/>
      <c r="E77" s="7"/>
      <c r="F77" s="7"/>
      <c r="G77" s="7"/>
      <c r="H77" s="7"/>
      <c r="I77" s="7"/>
    </row>
    <row r="78" spans="1:9">
      <c r="A78" s="8"/>
      <c r="B78" s="7"/>
      <c r="C78" s="7"/>
      <c r="D78" s="7"/>
      <c r="E78" s="7"/>
      <c r="F78" s="7"/>
      <c r="G78" s="7"/>
      <c r="H78" s="7"/>
      <c r="I78" s="7"/>
    </row>
    <row r="79" spans="1:9">
      <c r="A79" s="8"/>
      <c r="B79" s="7"/>
      <c r="C79" s="7"/>
      <c r="D79" s="7"/>
      <c r="E79" s="7"/>
      <c r="F79" s="7"/>
      <c r="G79" s="7"/>
      <c r="H79" s="7"/>
      <c r="I79" s="7"/>
    </row>
    <row r="80" spans="1:9">
      <c r="A80" s="8"/>
      <c r="B80" s="7"/>
      <c r="C80" s="7"/>
      <c r="D80" s="7"/>
      <c r="E80" s="7"/>
      <c r="F80" s="7"/>
      <c r="G80" s="7"/>
      <c r="H80" s="7"/>
      <c r="I80" s="7"/>
    </row>
    <row r="81" spans="1:9">
      <c r="A81" s="8"/>
      <c r="B81" s="7"/>
      <c r="C81" s="7"/>
      <c r="D81" s="7"/>
      <c r="E81" s="7"/>
      <c r="F81" s="7"/>
      <c r="G81" s="7"/>
      <c r="H81" s="7"/>
      <c r="I81" s="7"/>
    </row>
    <row r="82" spans="1:9">
      <c r="A82" s="8"/>
      <c r="B82" s="7"/>
      <c r="C82" s="7"/>
      <c r="D82" s="7"/>
      <c r="E82" s="7"/>
      <c r="F82" s="7"/>
      <c r="G82" s="7"/>
      <c r="H82" s="7"/>
      <c r="I82" s="7"/>
    </row>
    <row r="83" spans="1:9">
      <c r="A83" s="8"/>
      <c r="B83" s="7"/>
      <c r="C83" s="7"/>
      <c r="D83" s="7"/>
      <c r="E83" s="7"/>
      <c r="F83" s="7"/>
      <c r="G83" s="7"/>
      <c r="H83" s="7"/>
      <c r="I83" s="7"/>
    </row>
    <row r="84" spans="1:9">
      <c r="A84" s="8"/>
      <c r="B84" s="7"/>
      <c r="C84" s="7"/>
      <c r="D84" s="7"/>
      <c r="E84" s="7"/>
      <c r="F84" s="7"/>
      <c r="G84" s="7"/>
      <c r="H84" s="7"/>
      <c r="I84" s="7"/>
    </row>
    <row r="85" spans="1:9">
      <c r="A85" s="8"/>
      <c r="B85" s="7"/>
      <c r="C85" s="7"/>
      <c r="D85" s="7"/>
      <c r="E85" s="7"/>
      <c r="F85" s="7"/>
      <c r="G85" s="7"/>
      <c r="H85" s="7"/>
      <c r="I85" s="7"/>
    </row>
    <row r="86" spans="1:9">
      <c r="A86" s="8"/>
      <c r="B86" s="7"/>
      <c r="C86" s="7"/>
      <c r="D86" s="7"/>
      <c r="E86" s="7"/>
      <c r="F86" s="7"/>
      <c r="G86" s="7"/>
      <c r="H86" s="7"/>
      <c r="I86" s="7"/>
    </row>
    <row r="87" spans="1:9">
      <c r="A87" s="8"/>
      <c r="B87" s="7"/>
      <c r="C87" s="7"/>
      <c r="D87" s="7"/>
      <c r="E87" s="7"/>
      <c r="F87" s="7"/>
      <c r="G87" s="7"/>
      <c r="H87" s="7"/>
      <c r="I87" s="7"/>
    </row>
    <row r="88" spans="1:9">
      <c r="A88" s="8"/>
      <c r="B88" s="7"/>
      <c r="C88" s="7"/>
      <c r="D88" s="7"/>
      <c r="E88" s="7"/>
      <c r="F88" s="7"/>
      <c r="G88" s="7"/>
      <c r="H88" s="7"/>
      <c r="I88" s="7"/>
    </row>
    <row r="89" spans="1:9">
      <c r="A89" s="8"/>
      <c r="B89" s="7"/>
      <c r="C89" s="7"/>
      <c r="D89" s="7"/>
      <c r="E89" s="7"/>
      <c r="F89" s="7"/>
      <c r="G89" s="7"/>
      <c r="H89" s="7"/>
      <c r="I89" s="7"/>
    </row>
    <row r="90" spans="1:9">
      <c r="A90" s="8"/>
      <c r="B90" s="7"/>
      <c r="C90" s="7"/>
      <c r="D90" s="7"/>
      <c r="E90" s="7"/>
      <c r="F90" s="7"/>
      <c r="G90" s="7"/>
      <c r="H90" s="7"/>
      <c r="I90" s="7"/>
    </row>
    <row r="91" spans="1:9">
      <c r="A91" s="8"/>
      <c r="B91" s="7"/>
      <c r="C91" s="7"/>
      <c r="D91" s="7"/>
      <c r="E91" s="7"/>
      <c r="F91" s="7"/>
      <c r="G91" s="7"/>
      <c r="H91" s="7"/>
      <c r="I91" s="7"/>
    </row>
    <row r="92" spans="1:9">
      <c r="A92" s="8"/>
      <c r="B92" s="7"/>
      <c r="C92" s="7"/>
      <c r="D92" s="7"/>
      <c r="E92" s="7"/>
      <c r="F92" s="7"/>
      <c r="G92" s="7"/>
      <c r="H92" s="7"/>
      <c r="I92" s="7"/>
    </row>
    <row r="93" spans="1:9">
      <c r="A93" s="8"/>
      <c r="B93" s="7"/>
      <c r="C93" s="7"/>
      <c r="D93" s="7"/>
      <c r="E93" s="7"/>
      <c r="F93" s="7"/>
      <c r="G93" s="7"/>
      <c r="H93" s="7"/>
      <c r="I9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6"/>
  <sheetViews>
    <sheetView workbookViewId="0">
      <selection activeCell="D45" sqref="D45"/>
    </sheetView>
  </sheetViews>
  <sheetFormatPr defaultRowHeight="14.45"/>
  <cols>
    <col min="1" max="2" width="17.140625" customWidth="1"/>
    <col min="3" max="3" width="18.5703125" customWidth="1"/>
    <col min="4" max="4" width="29.28515625" customWidth="1"/>
    <col min="5" max="5" width="9.5703125" customWidth="1"/>
    <col min="7" max="7" width="10.5703125" style="8" bestFit="1" customWidth="1"/>
  </cols>
  <sheetData>
    <row r="1" spans="1:6">
      <c r="A1" s="7" t="s">
        <v>937</v>
      </c>
      <c r="B1" s="7" t="s">
        <v>947</v>
      </c>
      <c r="C1" s="7" t="s">
        <v>948</v>
      </c>
      <c r="D1" s="7" t="s">
        <v>53</v>
      </c>
      <c r="E1" s="7" t="s">
        <v>949</v>
      </c>
      <c r="F1" s="7"/>
    </row>
    <row r="2" spans="1:6">
      <c r="A2" s="8">
        <v>44106.319004629629</v>
      </c>
      <c r="B2" s="8" t="s">
        <v>104</v>
      </c>
      <c r="C2" s="7"/>
      <c r="D2" s="7" t="str">
        <f t="shared" ref="D2:D44" si="0">_xlfn.IFNA(VLOOKUP(B2,FIRDS,4,FALSE),0)</f>
        <v>SESTXC</v>
      </c>
      <c r="E2" s="7" t="str">
        <f t="shared" ref="E2:E44" si="1">_xlfn.IFNA(VLOOKUP(B2,FIRDS,8,FALSE),0)</f>
        <v>NOK</v>
      </c>
      <c r="F2" s="7"/>
    </row>
    <row r="3" spans="1:6">
      <c r="A3" s="8">
        <v>44109.290289351855</v>
      </c>
      <c r="B3" s="8" t="s">
        <v>854</v>
      </c>
      <c r="C3" s="7" t="str">
        <f t="shared" ref="C3:C44" si="2">_xlfn.IFNA(VLOOKUP(B3,FIRDS,3,FALSE),0)</f>
        <v>Equity Swap Non_Standard SE0000549412 SEK 20201021</v>
      </c>
      <c r="D3" s="7" t="str">
        <f t="shared" si="0"/>
        <v>SESTXC</v>
      </c>
      <c r="E3" s="7" t="str">
        <f t="shared" si="1"/>
        <v>SEK</v>
      </c>
      <c r="F3" s="7"/>
    </row>
    <row r="4" spans="1:6" ht="15">
      <c r="A4" s="8">
        <v>44109.587476851855</v>
      </c>
      <c r="B4" s="8" t="s">
        <v>119</v>
      </c>
      <c r="C4" s="7" t="str">
        <f t="shared" si="2"/>
        <v>Equity Swap Non_Standard NO0010063308 EUR 20201019</v>
      </c>
      <c r="D4" s="7" t="str">
        <f t="shared" si="0"/>
        <v>SESTXC</v>
      </c>
      <c r="E4" s="7" t="str">
        <f t="shared" si="1"/>
        <v>EUR</v>
      </c>
      <c r="F4" s="16"/>
    </row>
    <row r="5" spans="1:6">
      <c r="A5" s="8">
        <v>44111.435034722221</v>
      </c>
      <c r="B5" s="8" t="s">
        <v>130</v>
      </c>
      <c r="C5" s="7" t="str">
        <f t="shared" si="2"/>
        <v>Equity Swap Non_Standard Multiple ISINs CHF 20201109</v>
      </c>
      <c r="D5" s="7" t="str">
        <f t="shared" si="0"/>
        <v>SEBPXC</v>
      </c>
      <c r="E5" s="7" t="str">
        <f t="shared" si="1"/>
        <v>CHF</v>
      </c>
      <c r="F5" s="7"/>
    </row>
    <row r="6" spans="1:6">
      <c r="A6" s="8">
        <v>44111.476678240739</v>
      </c>
      <c r="B6" s="8" t="s">
        <v>135</v>
      </c>
      <c r="C6" s="7" t="str">
        <f t="shared" si="2"/>
        <v>Equity Swap Non_Standard Multiple ISINs CHF 20201109</v>
      </c>
      <c r="D6" s="7" t="str">
        <f t="shared" si="0"/>
        <v>SEBPXC</v>
      </c>
      <c r="E6" s="7" t="str">
        <f t="shared" si="1"/>
        <v>CHF</v>
      </c>
      <c r="F6" s="7"/>
    </row>
    <row r="7" spans="1:6">
      <c r="A7" s="8">
        <v>44113.447743055556</v>
      </c>
      <c r="B7" s="8" t="s">
        <v>141</v>
      </c>
      <c r="C7" s="7" t="str">
        <f t="shared" si="2"/>
        <v>Equity Swap Non_Standard Multiple ISINs EUR 20201109</v>
      </c>
      <c r="D7" s="7" t="str">
        <f t="shared" si="0"/>
        <v>SEBPXC</v>
      </c>
      <c r="E7" s="7" t="str">
        <f t="shared" si="1"/>
        <v>EUR</v>
      </c>
      <c r="F7" s="7"/>
    </row>
    <row r="8" spans="1:6">
      <c r="A8" s="8">
        <v>44117.528622685182</v>
      </c>
      <c r="B8" s="8" t="s">
        <v>145</v>
      </c>
      <c r="C8" s="7" t="str">
        <f t="shared" si="2"/>
        <v>Equity Swap Non_Standard FR0000120271 EUR 20210113</v>
      </c>
      <c r="D8" s="7" t="str">
        <f t="shared" si="0"/>
        <v>SESPXC</v>
      </c>
      <c r="E8" s="7" t="str">
        <f t="shared" si="1"/>
        <v>EUR</v>
      </c>
      <c r="F8" s="7"/>
    </row>
    <row r="9" spans="1:6">
      <c r="A9" s="8">
        <v>44117.529363425929</v>
      </c>
      <c r="B9" s="8" t="s">
        <v>149</v>
      </c>
      <c r="C9" s="7" t="str">
        <f t="shared" si="2"/>
        <v>Equity Swap Non_Standard FR0000120628 EUR 20210113</v>
      </c>
      <c r="D9" s="7" t="str">
        <f t="shared" si="0"/>
        <v>SESPXC</v>
      </c>
      <c r="E9" s="7" t="str">
        <f t="shared" si="1"/>
        <v>EUR</v>
      </c>
      <c r="F9" s="7"/>
    </row>
    <row r="10" spans="1:6">
      <c r="A10" s="8">
        <v>44117.530370370368</v>
      </c>
      <c r="B10" s="8" t="s">
        <v>153</v>
      </c>
      <c r="C10" s="7" t="str">
        <f t="shared" si="2"/>
        <v>Equity Swap Non_Standard FR0000045072 EUR 20210113</v>
      </c>
      <c r="D10" s="7" t="str">
        <f t="shared" si="0"/>
        <v>SESPXC</v>
      </c>
      <c r="E10" s="7" t="str">
        <f t="shared" si="1"/>
        <v>EUR</v>
      </c>
      <c r="F10" s="7"/>
    </row>
    <row r="11" spans="1:6">
      <c r="A11" s="8">
        <v>44120.639606481483</v>
      </c>
      <c r="B11" s="8" t="s">
        <v>157</v>
      </c>
      <c r="C11" s="7" t="str">
        <f t="shared" si="2"/>
        <v>Equity Swap Non_Standard Multiple ISINs EUR 20201116</v>
      </c>
      <c r="D11" s="7" t="str">
        <f t="shared" si="0"/>
        <v>SEBPXC</v>
      </c>
      <c r="E11" s="7" t="str">
        <f t="shared" si="1"/>
        <v>EUR</v>
      </c>
      <c r="F11" s="7"/>
    </row>
    <row r="12" spans="1:6">
      <c r="A12" s="8">
        <v>44123.452291666668</v>
      </c>
      <c r="B12" s="8" t="s">
        <v>165</v>
      </c>
      <c r="C12" s="7" t="str">
        <f t="shared" si="2"/>
        <v>Equity Swap Non_Standard Multiple ISINs EUR 20201119</v>
      </c>
      <c r="D12" s="7" t="str">
        <f t="shared" si="0"/>
        <v>SEBPXC</v>
      </c>
      <c r="E12" s="7" t="str">
        <f t="shared" si="1"/>
        <v>EUR</v>
      </c>
      <c r="F12" s="7"/>
    </row>
    <row r="13" spans="1:6">
      <c r="A13" s="8">
        <v>44127.629756944443</v>
      </c>
      <c r="B13" s="8" t="s">
        <v>170</v>
      </c>
      <c r="C13" s="7" t="str">
        <f t="shared" si="2"/>
        <v>Equity Swap Non_Standard NL0010273215 EUR 20201109</v>
      </c>
      <c r="D13" s="7" t="str">
        <f t="shared" si="0"/>
        <v>SESTXC</v>
      </c>
      <c r="E13" s="7" t="str">
        <f t="shared" si="1"/>
        <v>EUR</v>
      </c>
      <c r="F13" s="7"/>
    </row>
    <row r="14" spans="1:6">
      <c r="A14" s="8">
        <v>44132.605393518519</v>
      </c>
      <c r="B14" s="8" t="s">
        <v>608</v>
      </c>
      <c r="C14" s="7" t="str">
        <f t="shared" si="2"/>
        <v>Equity Swap Non_Standard Multiple ISINs EUR 20201130</v>
      </c>
      <c r="D14" s="7" t="str">
        <f t="shared" si="0"/>
        <v>SEBPXC</v>
      </c>
      <c r="E14" s="7" t="str">
        <f t="shared" si="1"/>
        <v>EUR</v>
      </c>
      <c r="F14" s="7"/>
    </row>
    <row r="15" spans="1:6">
      <c r="A15" s="8">
        <v>44133.472430555557</v>
      </c>
      <c r="B15" s="8" t="s">
        <v>175</v>
      </c>
      <c r="C15" s="7" t="str">
        <f t="shared" si="2"/>
        <v>Equity Swap Non_Standard Multiple ISINs EUR 20201130</v>
      </c>
      <c r="D15" s="7" t="str">
        <f t="shared" si="0"/>
        <v>SEBPXC</v>
      </c>
      <c r="E15" s="7" t="str">
        <f t="shared" si="1"/>
        <v>EUR</v>
      </c>
      <c r="F15" s="7"/>
    </row>
    <row r="16" spans="1:6">
      <c r="A16" s="8">
        <v>44133.677245370367</v>
      </c>
      <c r="B16" s="8" t="s">
        <v>161</v>
      </c>
      <c r="C16" s="7" t="str">
        <f t="shared" si="2"/>
        <v>Equity Swap Non_Standard Multiple ISINs EUR 20201130</v>
      </c>
      <c r="D16" s="7" t="str">
        <f t="shared" si="0"/>
        <v>SEBPXC</v>
      </c>
      <c r="E16" s="7" t="str">
        <f t="shared" si="1"/>
        <v>EUR</v>
      </c>
      <c r="F16" s="7"/>
    </row>
    <row r="17" spans="1:5">
      <c r="A17" s="8">
        <v>44138.426689814813</v>
      </c>
      <c r="B17" s="8" t="s">
        <v>184</v>
      </c>
      <c r="C17" s="7" t="str">
        <f t="shared" si="2"/>
        <v>Equity Swap Non_Standard NO0003078800 NOK 20201117</v>
      </c>
      <c r="D17" s="7" t="str">
        <f t="shared" si="0"/>
        <v>SESTXC</v>
      </c>
      <c r="E17" s="7" t="str">
        <f t="shared" si="1"/>
        <v>NOK</v>
      </c>
    </row>
    <row r="18" spans="1:5">
      <c r="A18" s="8">
        <v>44140.424814814818</v>
      </c>
      <c r="B18" s="8" t="s">
        <v>627</v>
      </c>
      <c r="C18" s="7" t="str">
        <f t="shared" si="2"/>
        <v>Equity Swap Non_Standard NO0010096985 NOK 20201119</v>
      </c>
      <c r="D18" s="7" t="str">
        <f t="shared" si="0"/>
        <v>SESTXC</v>
      </c>
      <c r="E18" s="7" t="str">
        <f t="shared" si="1"/>
        <v>NOK</v>
      </c>
    </row>
    <row r="19" spans="1:5">
      <c r="A19" s="8">
        <v>44144.565810185188</v>
      </c>
      <c r="B19" s="8" t="s">
        <v>190</v>
      </c>
      <c r="C19" s="7" t="str">
        <f t="shared" si="2"/>
        <v>Equity Swap Non_Standard Multiple ISINs CHF 20201209</v>
      </c>
      <c r="D19" s="7" t="str">
        <f t="shared" si="0"/>
        <v>SEBPXC</v>
      </c>
      <c r="E19" s="7" t="str">
        <f t="shared" si="1"/>
        <v>CHF</v>
      </c>
    </row>
    <row r="20" spans="1:5">
      <c r="A20" s="8">
        <v>44144.586643518516</v>
      </c>
      <c r="B20" s="8" t="s">
        <v>194</v>
      </c>
      <c r="C20" s="7" t="str">
        <f t="shared" si="2"/>
        <v>Equity Swap Non_Standard Multiple ISINs CHF 20201209</v>
      </c>
      <c r="D20" s="7" t="str">
        <f t="shared" si="0"/>
        <v>SEBPXC</v>
      </c>
      <c r="E20" s="7" t="str">
        <f t="shared" si="1"/>
        <v>CHF</v>
      </c>
    </row>
    <row r="21" spans="1:5">
      <c r="A21" s="8">
        <v>44144.65048611111</v>
      </c>
      <c r="B21" s="8" t="s">
        <v>637</v>
      </c>
      <c r="C21" s="7" t="str">
        <f t="shared" si="2"/>
        <v>Equity Swap Non_Standard Multiple ISINs EUR 20201209</v>
      </c>
      <c r="D21" s="7" t="str">
        <f t="shared" si="0"/>
        <v>SEBPXC</v>
      </c>
      <c r="E21" s="7" t="str">
        <f t="shared" si="1"/>
        <v>EUR</v>
      </c>
    </row>
    <row r="22" spans="1:5">
      <c r="A22" s="8">
        <v>44146.334930555553</v>
      </c>
      <c r="B22" s="8" t="s">
        <v>198</v>
      </c>
      <c r="C22" s="7" t="str">
        <f t="shared" si="2"/>
        <v>Equity Swap Non_Standard NO0010208051 NOK 20201118</v>
      </c>
      <c r="D22" s="7" t="str">
        <f t="shared" si="0"/>
        <v>SESTXC</v>
      </c>
      <c r="E22" s="7" t="str">
        <f t="shared" si="1"/>
        <v>NOK</v>
      </c>
    </row>
    <row r="23" spans="1:5">
      <c r="A23" s="8">
        <v>44148.491967592592</v>
      </c>
      <c r="B23" s="8" t="s">
        <v>206</v>
      </c>
      <c r="C23" s="7" t="str">
        <f t="shared" si="2"/>
        <v>Equity Swap Non_Standard NO0005052605 EUR 20201120</v>
      </c>
      <c r="D23" s="7" t="str">
        <f t="shared" si="0"/>
        <v>SESTXC</v>
      </c>
      <c r="E23" s="7" t="str">
        <f t="shared" si="1"/>
        <v>EUR</v>
      </c>
    </row>
    <row r="24" spans="1:5">
      <c r="A24" s="8">
        <v>44151.552407407406</v>
      </c>
      <c r="B24" s="8" t="s">
        <v>650</v>
      </c>
      <c r="C24" s="7" t="str">
        <f t="shared" si="2"/>
        <v>Equity Swap Non_Standard Multiple ISINs EUR 20201216</v>
      </c>
      <c r="D24" s="7" t="str">
        <f t="shared" si="0"/>
        <v>SEBPXC</v>
      </c>
      <c r="E24" s="7" t="str">
        <f t="shared" si="1"/>
        <v>EUR</v>
      </c>
    </row>
    <row r="25" spans="1:5">
      <c r="A25" s="8">
        <v>44152.387337962966</v>
      </c>
      <c r="B25" s="8" t="s">
        <v>211</v>
      </c>
      <c r="C25" s="7" t="str">
        <f t="shared" si="2"/>
        <v>Equity Swap Non_Standard SE0007100581 SEK 20201201</v>
      </c>
      <c r="D25" s="7" t="str">
        <f t="shared" si="0"/>
        <v>SESTXC</v>
      </c>
      <c r="E25" s="7" t="str">
        <f t="shared" si="1"/>
        <v>SEK</v>
      </c>
    </row>
    <row r="26" spans="1:5">
      <c r="A26" s="8">
        <v>44154.489166666666</v>
      </c>
      <c r="B26" s="8" t="s">
        <v>215</v>
      </c>
      <c r="C26" s="7" t="str">
        <f t="shared" si="2"/>
        <v>Equity Swap Non_Standard Multiple ISINs EUR 20201221</v>
      </c>
      <c r="D26" s="7" t="str">
        <f t="shared" si="0"/>
        <v>SEBPXC</v>
      </c>
      <c r="E26" s="7" t="str">
        <f t="shared" si="1"/>
        <v>EUR</v>
      </c>
    </row>
    <row r="27" spans="1:5">
      <c r="A27" s="8">
        <v>44159.543043981481</v>
      </c>
      <c r="B27" s="8" t="s">
        <v>219</v>
      </c>
      <c r="C27" s="7" t="str">
        <f t="shared" si="2"/>
        <v>Equity Swap Non_Standard Multiple ISINs EUR 20201216</v>
      </c>
      <c r="D27" s="7" t="str">
        <f t="shared" si="0"/>
        <v>SEBPXC</v>
      </c>
      <c r="E27" s="7" t="str">
        <f t="shared" si="1"/>
        <v>EUR</v>
      </c>
    </row>
    <row r="28" spans="1:5">
      <c r="A28" s="8">
        <v>44160.713425925926</v>
      </c>
      <c r="B28" s="8" t="s">
        <v>663</v>
      </c>
      <c r="C28" s="7" t="str">
        <f t="shared" si="2"/>
        <v>Equity Swap Non_Standard SE0000667925 SEK 20201209</v>
      </c>
      <c r="D28" s="7" t="str">
        <f t="shared" si="0"/>
        <v>SESTXC</v>
      </c>
      <c r="E28" s="7" t="str">
        <f t="shared" si="1"/>
        <v>SEK</v>
      </c>
    </row>
    <row r="29" spans="1:5">
      <c r="A29" s="8">
        <v>44162.639340277776</v>
      </c>
      <c r="B29" s="8" t="s">
        <v>226</v>
      </c>
      <c r="C29" s="7" t="str">
        <f t="shared" si="2"/>
        <v>Equity Swap Non_Standard Multiple ISINs EUR 20210108</v>
      </c>
      <c r="D29" s="7" t="str">
        <f t="shared" si="0"/>
        <v>SEBPXC</v>
      </c>
      <c r="E29" s="7" t="str">
        <f t="shared" si="1"/>
        <v>EUR</v>
      </c>
    </row>
    <row r="30" spans="1:5">
      <c r="A30" s="8">
        <v>44162.713900462964</v>
      </c>
      <c r="B30" s="8" t="s">
        <v>678</v>
      </c>
      <c r="C30" s="7" t="str">
        <f t="shared" si="2"/>
        <v>Equity Swap Non_Standard SE0000163594 SEK 20201214</v>
      </c>
      <c r="D30" s="7" t="str">
        <f t="shared" si="0"/>
        <v>SESTXC</v>
      </c>
      <c r="E30" s="7" t="str">
        <f t="shared" si="1"/>
        <v>SEK</v>
      </c>
    </row>
    <row r="31" spans="1:5">
      <c r="A31" s="8">
        <v>44165.462870370371</v>
      </c>
      <c r="B31" s="8" t="s">
        <v>234</v>
      </c>
      <c r="C31" s="7" t="str">
        <f t="shared" si="2"/>
        <v>Equity Swap Non_Standard Multiple ISINs EUR 20210104</v>
      </c>
      <c r="D31" s="7" t="str">
        <f t="shared" si="0"/>
        <v>SEBPXC</v>
      </c>
      <c r="E31" s="7" t="str">
        <f t="shared" si="1"/>
        <v>EUR</v>
      </c>
    </row>
    <row r="32" spans="1:5">
      <c r="A32" s="8">
        <v>44165.478750000002</v>
      </c>
      <c r="B32" s="8" t="s">
        <v>238</v>
      </c>
      <c r="C32" s="7" t="str">
        <f t="shared" si="2"/>
        <v>Equity Swap Non_Standard Multiple ISINs EUR 20210104</v>
      </c>
      <c r="D32" s="7" t="str">
        <f t="shared" si="0"/>
        <v>SEBPXC</v>
      </c>
      <c r="E32" s="7" t="str">
        <f t="shared" si="1"/>
        <v>EUR</v>
      </c>
    </row>
    <row r="33" spans="1:5">
      <c r="A33" s="8">
        <v>44169</v>
      </c>
      <c r="B33" s="8" t="s">
        <v>243</v>
      </c>
      <c r="C33" s="7" t="str">
        <f t="shared" si="2"/>
        <v>Equity Swap Non_Standard Multiple ISINs JPY 20210105</v>
      </c>
      <c r="D33" s="7" t="str">
        <f t="shared" si="0"/>
        <v>SEBTXC</v>
      </c>
      <c r="E33" s="7" t="str">
        <f t="shared" si="1"/>
        <v>JPY</v>
      </c>
    </row>
    <row r="34" spans="1:5">
      <c r="A34" s="8">
        <v>44172</v>
      </c>
      <c r="B34" s="8" t="s">
        <v>697</v>
      </c>
      <c r="C34" s="7" t="str">
        <f t="shared" si="2"/>
        <v>Equity Swap Non_Standard Multiple ISINs JPY 20210106</v>
      </c>
      <c r="D34" s="7" t="str">
        <f t="shared" si="0"/>
        <v>SEBTXC</v>
      </c>
      <c r="E34" s="7" t="str">
        <f t="shared" si="1"/>
        <v>JPY</v>
      </c>
    </row>
    <row r="35" spans="1:5">
      <c r="A35" s="8">
        <v>44173</v>
      </c>
      <c r="B35" s="8" t="s">
        <v>247</v>
      </c>
      <c r="C35" s="7" t="str">
        <f t="shared" si="2"/>
        <v>Equity Swap Non_Standard FI0009005961 EUR 20201222</v>
      </c>
      <c r="D35" s="7" t="str">
        <f t="shared" si="0"/>
        <v>SESTXC</v>
      </c>
      <c r="E35" s="7" t="str">
        <f t="shared" si="1"/>
        <v>EUR</v>
      </c>
    </row>
    <row r="36" spans="1:5">
      <c r="A36" s="8">
        <v>44174</v>
      </c>
      <c r="B36" s="8" t="s">
        <v>265</v>
      </c>
      <c r="C36" s="7" t="str">
        <f t="shared" si="2"/>
        <v>Equity Swap Non_Standard Multiple ISINs JPY 20210107</v>
      </c>
      <c r="D36" s="7" t="str">
        <f t="shared" si="0"/>
        <v>SEBTXC</v>
      </c>
      <c r="E36" s="7" t="str">
        <f t="shared" si="1"/>
        <v>JPY</v>
      </c>
    </row>
    <row r="37" spans="1:5">
      <c r="A37" s="8">
        <v>44174</v>
      </c>
      <c r="B37" s="8" t="s">
        <v>251</v>
      </c>
      <c r="C37" s="7" t="str">
        <f t="shared" si="2"/>
        <v>Equity Swap Non_Standard Multiple ISINs EUR 20210111</v>
      </c>
      <c r="D37" s="7" t="str">
        <f t="shared" si="0"/>
        <v>SEBPXC</v>
      </c>
      <c r="E37" s="7" t="str">
        <f t="shared" si="1"/>
        <v>EUR</v>
      </c>
    </row>
    <row r="38" spans="1:5">
      <c r="A38" s="8">
        <v>44174</v>
      </c>
      <c r="B38" s="8" t="s">
        <v>254</v>
      </c>
      <c r="C38" s="7" t="str">
        <f t="shared" si="2"/>
        <v>Equity Swap Non_Standard Multiple ISINs CHF 20210111</v>
      </c>
      <c r="D38" s="7" t="str">
        <f t="shared" si="0"/>
        <v>SEBPXC</v>
      </c>
      <c r="E38" s="7" t="str">
        <f t="shared" si="1"/>
        <v>CHF</v>
      </c>
    </row>
    <row r="39" spans="1:5">
      <c r="A39" s="8">
        <v>44174</v>
      </c>
      <c r="B39" s="8" t="s">
        <v>257</v>
      </c>
      <c r="C39" s="7" t="str">
        <f t="shared" si="2"/>
        <v>Equity Swap Non_Standard Multiple ISINs CHF 20210111</v>
      </c>
      <c r="D39" s="7" t="str">
        <f t="shared" si="0"/>
        <v>SEBPXC</v>
      </c>
      <c r="E39" s="7" t="str">
        <f t="shared" si="1"/>
        <v>CHF</v>
      </c>
    </row>
    <row r="40" spans="1:5">
      <c r="A40" s="8">
        <v>44175</v>
      </c>
      <c r="B40" s="8" t="s">
        <v>268</v>
      </c>
      <c r="C40" s="7" t="str">
        <f t="shared" si="2"/>
        <v>Equity Swap Non_Standard Multiple ISINs JPY 20210108</v>
      </c>
      <c r="D40" s="7" t="str">
        <f t="shared" si="0"/>
        <v>SEBTXC</v>
      </c>
      <c r="E40" s="7" t="str">
        <f t="shared" si="1"/>
        <v>JPY</v>
      </c>
    </row>
    <row r="41" spans="1:5">
      <c r="A41" s="8">
        <v>44181</v>
      </c>
      <c r="B41" s="8" t="s">
        <v>272</v>
      </c>
      <c r="C41" s="7" t="str">
        <f t="shared" si="2"/>
        <v>Equity Swap Non_Standard Multiple ISINs EUR 20210118</v>
      </c>
      <c r="D41" s="7" t="str">
        <f t="shared" si="0"/>
        <v>SEBPXC</v>
      </c>
      <c r="E41" s="7" t="str">
        <f t="shared" si="1"/>
        <v>EUR</v>
      </c>
    </row>
    <row r="42" spans="1:5">
      <c r="A42" s="8">
        <v>44181</v>
      </c>
      <c r="B42" s="8" t="s">
        <v>276</v>
      </c>
      <c r="C42" s="7" t="str">
        <f t="shared" si="2"/>
        <v>Equity Swap Non_Standard Multiple ISINs EUR 20210118</v>
      </c>
      <c r="D42" s="7" t="str">
        <f t="shared" si="0"/>
        <v>SEBPXC</v>
      </c>
      <c r="E42" s="7" t="str">
        <f t="shared" si="1"/>
        <v>EUR</v>
      </c>
    </row>
    <row r="43" spans="1:5">
      <c r="A43" s="8">
        <v>44186</v>
      </c>
      <c r="B43" s="8" t="s">
        <v>280</v>
      </c>
      <c r="C43" s="7" t="str">
        <f t="shared" si="2"/>
        <v>Equity Swap Non_Standard Multiple ISINs EUR 20210121</v>
      </c>
      <c r="D43" s="7" t="str">
        <f t="shared" si="0"/>
        <v>SEBPXC</v>
      </c>
      <c r="E43" s="7" t="str">
        <f t="shared" si="1"/>
        <v>EUR</v>
      </c>
    </row>
    <row r="44" spans="1:5">
      <c r="A44" s="8">
        <v>44186</v>
      </c>
      <c r="B44" s="8" t="s">
        <v>284</v>
      </c>
      <c r="C44" s="7" t="str">
        <f t="shared" si="2"/>
        <v>Equity Swap Non_Standard SE0000549412 SEK 20210104</v>
      </c>
      <c r="D44" s="7" t="str">
        <f t="shared" si="0"/>
        <v>SESTXC</v>
      </c>
      <c r="E44" s="7" t="str">
        <f t="shared" si="1"/>
        <v>SEK</v>
      </c>
    </row>
    <row r="45" spans="1:5">
      <c r="A45" s="8"/>
      <c r="B45" s="7"/>
      <c r="C45" s="7"/>
      <c r="D45" s="7"/>
      <c r="E45" s="7"/>
    </row>
    <row r="46" spans="1:5">
      <c r="A46" s="8"/>
      <c r="B46" s="7"/>
      <c r="C46" s="7"/>
      <c r="D46" s="7"/>
      <c r="E46" s="7"/>
    </row>
    <row r="47" spans="1:5">
      <c r="A47" s="8"/>
      <c r="B47" s="7"/>
      <c r="C47" s="7"/>
      <c r="D47" s="7"/>
      <c r="E47" s="7"/>
    </row>
    <row r="48" spans="1:5">
      <c r="A48" s="8"/>
      <c r="B48" s="7"/>
      <c r="C48" s="7"/>
      <c r="D48" s="7"/>
      <c r="E48" s="7"/>
    </row>
    <row r="49" spans="1:5">
      <c r="A49" s="8"/>
      <c r="B49" s="7"/>
      <c r="C49" s="7"/>
      <c r="D49" s="7"/>
      <c r="E49" s="7"/>
    </row>
    <row r="50" spans="1:5">
      <c r="A50" s="8"/>
      <c r="B50" s="7"/>
      <c r="C50" s="7"/>
      <c r="D50" s="7"/>
      <c r="E50" s="7"/>
    </row>
    <row r="51" spans="1:5">
      <c r="A51" s="8"/>
      <c r="B51" s="7"/>
      <c r="C51" s="7"/>
      <c r="D51" s="7"/>
      <c r="E51" s="7"/>
    </row>
    <row r="52" spans="1:5">
      <c r="A52" s="8"/>
      <c r="B52" s="7"/>
      <c r="C52" s="7"/>
      <c r="D52" s="7"/>
      <c r="E52" s="7"/>
    </row>
    <row r="53" spans="1:5">
      <c r="A53" s="8"/>
      <c r="B53" s="7"/>
      <c r="C53" s="7"/>
      <c r="D53" s="7"/>
      <c r="E53" s="7"/>
    </row>
    <row r="54" spans="1:5">
      <c r="A54" s="8"/>
      <c r="B54" s="7"/>
      <c r="C54" s="7"/>
      <c r="D54" s="7"/>
      <c r="E54" s="7"/>
    </row>
    <row r="55" spans="1:5">
      <c r="A55" s="8"/>
      <c r="B55" s="7"/>
      <c r="C55" s="7"/>
      <c r="D55" s="7"/>
      <c r="E55" s="7"/>
    </row>
    <row r="56" spans="1:5">
      <c r="A56" s="8"/>
      <c r="B56" s="7"/>
      <c r="C56" s="7"/>
      <c r="D56" s="7"/>
      <c r="E56" s="7"/>
    </row>
    <row r="57" spans="1:5">
      <c r="A57" s="8"/>
      <c r="B57" s="7"/>
      <c r="C57" s="7"/>
      <c r="D57" s="7"/>
      <c r="E57" s="7"/>
    </row>
    <row r="58" spans="1:5">
      <c r="A58" s="8"/>
      <c r="B58" s="7"/>
      <c r="C58" s="7"/>
      <c r="D58" s="7"/>
      <c r="E58" s="7"/>
    </row>
    <row r="59" spans="1:5">
      <c r="A59" s="8"/>
      <c r="B59" s="7"/>
      <c r="C59" s="7"/>
      <c r="D59" s="7"/>
      <c r="E59" s="7"/>
    </row>
    <row r="60" spans="1:5">
      <c r="A60" s="8"/>
      <c r="B60" s="7"/>
      <c r="C60" s="7"/>
      <c r="D60" s="7"/>
      <c r="E60" s="7"/>
    </row>
    <row r="61" spans="1:5">
      <c r="A61" s="8"/>
      <c r="B61" s="7"/>
      <c r="C61" s="7"/>
      <c r="D61" s="7"/>
      <c r="E61" s="7"/>
    </row>
    <row r="62" spans="1:5">
      <c r="A62" s="8"/>
      <c r="B62" s="7"/>
      <c r="C62" s="7"/>
      <c r="D62" s="7"/>
      <c r="E62" s="7"/>
    </row>
    <row r="63" spans="1:5">
      <c r="A63" s="8"/>
      <c r="B63" s="7"/>
      <c r="C63" s="7"/>
      <c r="D63" s="7"/>
      <c r="E63" s="7"/>
    </row>
    <row r="64" spans="1:5">
      <c r="A64" s="8"/>
      <c r="B64" s="7"/>
      <c r="C64" s="7"/>
      <c r="D64" s="7"/>
      <c r="E64" s="7"/>
    </row>
    <row r="65" spans="1:5">
      <c r="A65" s="8"/>
      <c r="B65" s="7"/>
      <c r="C65" s="7"/>
      <c r="D65" s="7"/>
      <c r="E65" s="7"/>
    </row>
    <row r="66" spans="1:5">
      <c r="A66" s="8"/>
      <c r="B66" s="7"/>
      <c r="C66" s="7"/>
      <c r="D66" s="7"/>
      <c r="E66" s="7"/>
    </row>
    <row r="67" spans="1:5">
      <c r="A67" s="8"/>
      <c r="B67" s="7"/>
      <c r="C67" s="7"/>
      <c r="D67" s="7"/>
      <c r="E67" s="7"/>
    </row>
    <row r="68" spans="1:5">
      <c r="A68" s="8"/>
      <c r="B68" s="7"/>
      <c r="C68" s="7"/>
      <c r="D68" s="7"/>
      <c r="E68" s="7"/>
    </row>
    <row r="69" spans="1:5">
      <c r="A69" s="8"/>
      <c r="B69" s="7"/>
      <c r="C69" s="7"/>
      <c r="D69" s="7"/>
      <c r="E69" s="7"/>
    </row>
    <row r="70" spans="1:5">
      <c r="A70" s="8"/>
      <c r="B70" s="7"/>
      <c r="C70" s="7"/>
      <c r="D70" s="7"/>
      <c r="E70" s="7"/>
    </row>
    <row r="71" spans="1:5">
      <c r="A71" s="8"/>
      <c r="B71" s="7"/>
      <c r="C71" s="7"/>
      <c r="D71" s="7"/>
      <c r="E71" s="7"/>
    </row>
    <row r="72" spans="1:5">
      <c r="A72" s="8"/>
      <c r="B72" s="7"/>
      <c r="C72" s="7"/>
      <c r="D72" s="7"/>
      <c r="E72" s="7"/>
    </row>
    <row r="73" spans="1:5">
      <c r="A73" s="8"/>
      <c r="B73" s="7"/>
      <c r="C73" s="7"/>
      <c r="D73" s="7"/>
      <c r="E73" s="7"/>
    </row>
    <row r="74" spans="1:5">
      <c r="A74" s="8"/>
      <c r="B74" s="7"/>
      <c r="C74" s="7"/>
      <c r="D74" s="7"/>
      <c r="E74" s="7"/>
    </row>
    <row r="75" spans="1:5">
      <c r="A75" s="8"/>
      <c r="B75" s="7"/>
      <c r="C75" s="7"/>
      <c r="D75" s="7"/>
      <c r="E75" s="7"/>
    </row>
    <row r="76" spans="1:5">
      <c r="A76" s="8"/>
      <c r="B76" s="7"/>
      <c r="C76" s="7"/>
      <c r="D76" s="7"/>
      <c r="E76" s="7"/>
    </row>
    <row r="77" spans="1:5">
      <c r="A77" s="8"/>
      <c r="B77" s="7"/>
      <c r="C77" s="7"/>
      <c r="D77" s="7"/>
      <c r="E77" s="7"/>
    </row>
    <row r="78" spans="1:5">
      <c r="A78" s="8"/>
      <c r="B78" s="7"/>
      <c r="C78" s="7"/>
      <c r="D78" s="7"/>
      <c r="E78" s="7"/>
    </row>
    <row r="79" spans="1:5">
      <c r="A79" s="8"/>
      <c r="B79" s="7"/>
      <c r="C79" s="7"/>
      <c r="D79" s="7"/>
      <c r="E79" s="7"/>
    </row>
    <row r="80" spans="1:5">
      <c r="A80" s="8"/>
      <c r="B80" s="7"/>
      <c r="C80" s="7"/>
      <c r="D80" s="7"/>
      <c r="E80" s="7"/>
    </row>
    <row r="81" spans="1:5">
      <c r="A81" s="8"/>
      <c r="B81" s="7"/>
      <c r="C81" s="7"/>
      <c r="D81" s="7"/>
      <c r="E81" s="7"/>
    </row>
    <row r="82" spans="1:5">
      <c r="A82" s="8"/>
      <c r="B82" s="7"/>
      <c r="C82" s="7"/>
      <c r="D82" s="7"/>
      <c r="E82" s="7"/>
    </row>
    <row r="83" spans="1:5">
      <c r="A83" s="8"/>
      <c r="B83" s="7"/>
      <c r="C83" s="7"/>
      <c r="D83" s="7"/>
      <c r="E83" s="7"/>
    </row>
    <row r="84" spans="1:5">
      <c r="A84" s="8"/>
      <c r="B84" s="7"/>
      <c r="C84" s="7"/>
      <c r="D84" s="7"/>
      <c r="E84" s="7"/>
    </row>
    <row r="85" spans="1:5">
      <c r="A85" s="8"/>
      <c r="B85" s="7"/>
      <c r="C85" s="7"/>
      <c r="D85" s="7"/>
      <c r="E85" s="7"/>
    </row>
    <row r="86" spans="1:5">
      <c r="A86" s="8"/>
      <c r="B86" s="7"/>
      <c r="C86" s="7"/>
      <c r="D86" s="7"/>
      <c r="E86" s="7"/>
    </row>
    <row r="87" spans="1:5">
      <c r="A87" s="8"/>
      <c r="B87" s="7"/>
      <c r="C87" s="7"/>
      <c r="D87" s="7"/>
      <c r="E87" s="7"/>
    </row>
    <row r="88" spans="1:5">
      <c r="A88" s="8"/>
      <c r="B88" s="7"/>
      <c r="C88" s="7"/>
      <c r="D88" s="7"/>
      <c r="E88" s="7"/>
    </row>
    <row r="89" spans="1:5">
      <c r="A89" s="8"/>
      <c r="B89" s="7"/>
      <c r="C89" s="7"/>
      <c r="D89" s="7"/>
      <c r="E89" s="7"/>
    </row>
    <row r="90" spans="1:5">
      <c r="A90" s="8"/>
      <c r="B90" s="7"/>
      <c r="C90" s="7"/>
      <c r="D90" s="7"/>
      <c r="E90" s="7"/>
    </row>
    <row r="91" spans="1:5">
      <c r="A91" s="8"/>
      <c r="B91" s="7"/>
      <c r="C91" s="7"/>
      <c r="D91" s="7"/>
      <c r="E91" s="7"/>
    </row>
    <row r="92" spans="1:5">
      <c r="A92" s="8"/>
      <c r="B92" s="7"/>
      <c r="C92" s="7"/>
      <c r="D92" s="7"/>
      <c r="E92" s="7"/>
    </row>
    <row r="93" spans="1:5">
      <c r="A93" s="8"/>
      <c r="B93" s="7"/>
      <c r="C93" s="7"/>
      <c r="D93" s="7"/>
      <c r="E93" s="7"/>
    </row>
    <row r="94" spans="1:5">
      <c r="A94" s="8"/>
      <c r="B94" s="7"/>
      <c r="C94" s="7"/>
      <c r="D94" s="7"/>
      <c r="E94" s="7"/>
    </row>
    <row r="95" spans="1:5">
      <c r="A95" s="8"/>
      <c r="B95" s="7"/>
      <c r="C95" s="7"/>
      <c r="D95" s="7"/>
      <c r="E95" s="7"/>
    </row>
    <row r="96" spans="1:5">
      <c r="A96" s="8"/>
      <c r="B96" s="7"/>
      <c r="C96" s="7"/>
      <c r="D96" s="7"/>
      <c r="E96" s="7"/>
    </row>
    <row r="97" spans="1:5">
      <c r="A97" s="8"/>
      <c r="B97" s="7"/>
      <c r="C97" s="7"/>
      <c r="D97" s="7"/>
      <c r="E97" s="7"/>
    </row>
    <row r="98" spans="1:5">
      <c r="A98" s="8"/>
      <c r="B98" s="7"/>
      <c r="C98" s="7"/>
      <c r="D98" s="7"/>
      <c r="E98" s="7"/>
    </row>
    <row r="99" spans="1:5">
      <c r="A99" s="8"/>
      <c r="B99" s="7"/>
      <c r="C99" s="7"/>
      <c r="D99" s="7"/>
      <c r="E99" s="7"/>
    </row>
    <row r="100" spans="1:5">
      <c r="A100" s="8"/>
      <c r="B100" s="7"/>
      <c r="C100" s="7"/>
      <c r="D100" s="7"/>
      <c r="E100" s="7"/>
    </row>
    <row r="101" spans="1:5">
      <c r="A101" s="8"/>
      <c r="B101" s="7"/>
      <c r="C101" s="7"/>
      <c r="D101" s="7"/>
      <c r="E101" s="7"/>
    </row>
    <row r="102" spans="1:5">
      <c r="A102" s="8"/>
      <c r="B102" s="7"/>
      <c r="C102" s="7"/>
      <c r="D102" s="7"/>
      <c r="E102" s="7"/>
    </row>
    <row r="103" spans="1:5">
      <c r="A103" s="8"/>
      <c r="B103" s="7"/>
      <c r="C103" s="7"/>
      <c r="D103" s="7"/>
      <c r="E103" s="7"/>
    </row>
    <row r="104" spans="1:5">
      <c r="A104" s="8"/>
      <c r="B104" s="7"/>
      <c r="C104" s="7"/>
      <c r="D104" s="7"/>
      <c r="E104" s="7"/>
    </row>
    <row r="105" spans="1:5">
      <c r="A105" s="8"/>
      <c r="B105" s="7"/>
      <c r="C105" s="7"/>
      <c r="D105" s="7"/>
      <c r="E105" s="7"/>
    </row>
    <row r="106" spans="1:5">
      <c r="A106" s="8"/>
      <c r="B106" s="7"/>
      <c r="C106" s="7"/>
      <c r="D106" s="7"/>
      <c r="E106" s="7"/>
    </row>
    <row r="107" spans="1:5">
      <c r="A107" s="8"/>
      <c r="B107" s="7"/>
      <c r="C107" s="7"/>
      <c r="D107" s="7"/>
      <c r="E107" s="7"/>
    </row>
    <row r="108" spans="1:5">
      <c r="A108" s="8"/>
      <c r="B108" s="7"/>
      <c r="C108" s="7"/>
      <c r="D108" s="7"/>
      <c r="E108" s="7"/>
    </row>
    <row r="109" spans="1:5">
      <c r="A109" s="8"/>
      <c r="B109" s="7"/>
      <c r="C109" s="7"/>
      <c r="D109" s="7"/>
      <c r="E109" s="7"/>
    </row>
    <row r="110" spans="1:5">
      <c r="A110" s="8"/>
      <c r="B110" s="7"/>
      <c r="C110" s="7"/>
      <c r="D110" s="7"/>
      <c r="E110" s="7"/>
    </row>
    <row r="111" spans="1:5">
      <c r="A111" s="8"/>
      <c r="B111" s="7"/>
      <c r="C111" s="7"/>
      <c r="D111" s="7"/>
      <c r="E111" s="7"/>
    </row>
    <row r="112" spans="1:5">
      <c r="A112" s="8"/>
      <c r="B112" s="7"/>
      <c r="C112" s="7"/>
      <c r="D112" s="7"/>
      <c r="E112" s="7"/>
    </row>
    <row r="113" spans="1:5">
      <c r="A113" s="8"/>
      <c r="B113" s="7"/>
      <c r="C113" s="7"/>
      <c r="D113" s="7"/>
      <c r="E113" s="7"/>
    </row>
    <row r="114" spans="1:5">
      <c r="A114" s="8"/>
      <c r="B114" s="7"/>
      <c r="C114" s="7"/>
      <c r="D114" s="7"/>
      <c r="E114" s="7"/>
    </row>
    <row r="115" spans="1:5">
      <c r="A115" s="8"/>
      <c r="B115" s="7"/>
      <c r="C115" s="7"/>
      <c r="D115" s="7"/>
      <c r="E115" s="7"/>
    </row>
    <row r="116" spans="1:5">
      <c r="A116" s="8"/>
      <c r="B116" s="7"/>
      <c r="C116" s="7"/>
      <c r="D116" s="7"/>
      <c r="E116" s="7"/>
    </row>
    <row r="117" spans="1:5">
      <c r="A117" s="8"/>
      <c r="B117" s="7"/>
      <c r="C117" s="7"/>
      <c r="D117" s="7"/>
      <c r="E117" s="7"/>
    </row>
    <row r="118" spans="1:5">
      <c r="A118" s="8"/>
      <c r="B118" s="7"/>
      <c r="C118" s="7"/>
      <c r="D118" s="7"/>
      <c r="E118" s="7"/>
    </row>
    <row r="119" spans="1:5">
      <c r="A119" s="8"/>
      <c r="B119" s="7"/>
      <c r="C119" s="7"/>
      <c r="D119" s="7"/>
      <c r="E119" s="7"/>
    </row>
    <row r="120" spans="1:5">
      <c r="A120" s="8"/>
      <c r="B120" s="7"/>
      <c r="C120" s="7"/>
      <c r="D120" s="7"/>
      <c r="E120" s="7"/>
    </row>
    <row r="121" spans="1:5">
      <c r="A121" s="8"/>
      <c r="B121" s="7"/>
      <c r="C121" s="7"/>
      <c r="D121" s="7"/>
      <c r="E121" s="7"/>
    </row>
    <row r="122" spans="1:5">
      <c r="A122" s="8"/>
      <c r="B122" s="7"/>
      <c r="C122" s="7"/>
      <c r="D122" s="7"/>
      <c r="E122" s="7"/>
    </row>
    <row r="123" spans="1:5">
      <c r="A123" s="8"/>
      <c r="B123" s="7"/>
      <c r="C123" s="7"/>
      <c r="D123" s="7"/>
      <c r="E123" s="7"/>
    </row>
    <row r="124" spans="1:5">
      <c r="A124" s="8"/>
      <c r="B124" s="7"/>
      <c r="C124" s="7"/>
      <c r="D124" s="7"/>
      <c r="E124" s="7"/>
    </row>
    <row r="125" spans="1:5">
      <c r="A125" s="8"/>
      <c r="B125" s="7"/>
      <c r="C125" s="7"/>
      <c r="D125" s="7"/>
      <c r="E125" s="7"/>
    </row>
    <row r="126" spans="1:5">
      <c r="A126" s="8"/>
      <c r="B126" s="7"/>
      <c r="C126" s="7"/>
      <c r="D126" s="7"/>
      <c r="E126" s="7"/>
    </row>
    <row r="127" spans="1:5">
      <c r="A127" s="8"/>
      <c r="B127" s="7"/>
      <c r="C127" s="7"/>
      <c r="D127" s="7"/>
      <c r="E127" s="7"/>
    </row>
    <row r="128" spans="1:5">
      <c r="A128" s="8"/>
      <c r="B128" s="7"/>
      <c r="C128" s="7"/>
      <c r="D128" s="7"/>
      <c r="E128" s="7"/>
    </row>
    <row r="129" spans="1:5">
      <c r="A129" s="8"/>
      <c r="B129" s="7"/>
      <c r="C129" s="7"/>
      <c r="D129" s="7"/>
      <c r="E129" s="7"/>
    </row>
    <row r="130" spans="1:5">
      <c r="A130" s="8"/>
      <c r="B130" s="7"/>
      <c r="C130" s="7"/>
      <c r="D130" s="7"/>
      <c r="E130" s="7"/>
    </row>
    <row r="131" spans="1:5">
      <c r="A131" s="8"/>
      <c r="B131" s="7"/>
      <c r="C131" s="7"/>
      <c r="D131" s="7"/>
      <c r="E131" s="7"/>
    </row>
    <row r="132" spans="1:5">
      <c r="A132" s="8"/>
      <c r="B132" s="7"/>
      <c r="C132" s="7"/>
      <c r="D132" s="7"/>
      <c r="E132" s="7"/>
    </row>
    <row r="133" spans="1:5">
      <c r="A133" s="8"/>
      <c r="B133" s="7"/>
      <c r="C133" s="7"/>
      <c r="D133" s="7"/>
      <c r="E133" s="7"/>
    </row>
    <row r="134" spans="1:5">
      <c r="A134" s="8"/>
      <c r="B134" s="7"/>
      <c r="C134" s="7"/>
      <c r="D134" s="7"/>
      <c r="E134" s="7"/>
    </row>
    <row r="135" spans="1:5">
      <c r="A135" s="8"/>
      <c r="B135" s="7"/>
      <c r="C135" s="7"/>
      <c r="D135" s="7"/>
      <c r="E135" s="7"/>
    </row>
    <row r="136" spans="1:5">
      <c r="A136" s="8"/>
      <c r="B136" s="7"/>
      <c r="C136" s="7"/>
      <c r="D136" s="7"/>
      <c r="E136" s="7"/>
    </row>
    <row r="137" spans="1:5">
      <c r="A137" s="8"/>
      <c r="B137" s="7"/>
      <c r="C137" s="7"/>
      <c r="D137" s="7"/>
      <c r="E137" s="7"/>
    </row>
    <row r="138" spans="1:5">
      <c r="A138" s="8"/>
      <c r="B138" s="7"/>
      <c r="C138" s="7"/>
      <c r="D138" s="7"/>
      <c r="E138" s="7"/>
    </row>
    <row r="139" spans="1:5">
      <c r="A139" s="8"/>
      <c r="B139" s="7"/>
      <c r="C139" s="7"/>
      <c r="D139" s="7"/>
      <c r="E139" s="7"/>
    </row>
    <row r="140" spans="1:5">
      <c r="A140" s="8"/>
      <c r="B140" s="7"/>
      <c r="C140" s="7"/>
      <c r="D140" s="7"/>
      <c r="E140" s="7"/>
    </row>
    <row r="141" spans="1:5">
      <c r="A141" s="8"/>
      <c r="B141" s="7"/>
      <c r="C141" s="7"/>
      <c r="D141" s="7"/>
      <c r="E141" s="7"/>
    </row>
    <row r="142" spans="1:5">
      <c r="A142" s="8"/>
      <c r="B142" s="7"/>
      <c r="C142" s="7"/>
      <c r="D142" s="7"/>
      <c r="E142" s="7"/>
    </row>
    <row r="143" spans="1:5">
      <c r="A143" s="8"/>
      <c r="B143" s="7"/>
      <c r="C143" s="7"/>
      <c r="D143" s="7"/>
      <c r="E143" s="7"/>
    </row>
    <row r="144" spans="1:5">
      <c r="A144" s="8"/>
      <c r="B144" s="7"/>
      <c r="C144" s="7"/>
      <c r="D144" s="7"/>
      <c r="E144" s="7"/>
    </row>
    <row r="145" spans="1:5">
      <c r="A145" s="8"/>
      <c r="B145" s="7"/>
      <c r="C145" s="7"/>
      <c r="D145" s="7"/>
      <c r="E145" s="7"/>
    </row>
    <row r="146" spans="1:5">
      <c r="A146" s="8"/>
      <c r="B146" s="7"/>
      <c r="C146" s="7"/>
      <c r="D146" s="7"/>
      <c r="E146" s="7"/>
    </row>
    <row r="147" spans="1:5">
      <c r="A147" s="8"/>
      <c r="B147" s="7"/>
      <c r="C147" s="7"/>
      <c r="D147" s="7"/>
      <c r="E147" s="7"/>
    </row>
    <row r="148" spans="1:5">
      <c r="A148" s="8"/>
      <c r="B148" s="7"/>
      <c r="C148" s="7"/>
      <c r="D148" s="7"/>
      <c r="E148" s="7"/>
    </row>
    <row r="149" spans="1:5">
      <c r="A149" s="8"/>
      <c r="B149" s="7"/>
      <c r="C149" s="7"/>
      <c r="D149" s="7"/>
      <c r="E149" s="7"/>
    </row>
    <row r="150" spans="1:5">
      <c r="A150" s="8"/>
      <c r="B150" s="7"/>
      <c r="C150" s="7"/>
      <c r="D150" s="7"/>
      <c r="E150" s="7"/>
    </row>
    <row r="151" spans="1:5">
      <c r="A151" s="8"/>
      <c r="B151" s="7"/>
      <c r="C151" s="7"/>
      <c r="D151" s="7"/>
      <c r="E151" s="7"/>
    </row>
    <row r="152" spans="1:5">
      <c r="A152" s="8"/>
      <c r="B152" s="7"/>
      <c r="C152" s="7"/>
      <c r="D152" s="7"/>
      <c r="E152" s="7"/>
    </row>
    <row r="153" spans="1:5">
      <c r="A153" s="8"/>
      <c r="B153" s="7"/>
      <c r="C153" s="7"/>
      <c r="D153" s="7"/>
      <c r="E153" s="7"/>
    </row>
    <row r="154" spans="1:5">
      <c r="A154" s="8"/>
      <c r="B154" s="7"/>
      <c r="C154" s="7"/>
      <c r="D154" s="7"/>
      <c r="E154" s="7"/>
    </row>
    <row r="155" spans="1:5">
      <c r="A155" s="8"/>
      <c r="B155" s="7"/>
      <c r="C155" s="7"/>
      <c r="D155" s="7"/>
      <c r="E155" s="7"/>
    </row>
    <row r="156" spans="1:5">
      <c r="A156" s="8"/>
      <c r="B156" s="7"/>
      <c r="C156" s="7"/>
      <c r="D156" s="7"/>
      <c r="E156" s="7"/>
    </row>
    <row r="157" spans="1:5">
      <c r="A157" s="8"/>
      <c r="B157" s="7"/>
      <c r="C157" s="7"/>
      <c r="D157" s="7"/>
      <c r="E157" s="7"/>
    </row>
    <row r="158" spans="1:5">
      <c r="A158" s="8"/>
      <c r="B158" s="7"/>
      <c r="C158" s="7"/>
      <c r="D158" s="7"/>
      <c r="E158" s="7"/>
    </row>
    <row r="159" spans="1:5">
      <c r="A159" s="8"/>
      <c r="B159" s="7"/>
      <c r="C159" s="7"/>
      <c r="D159" s="7"/>
      <c r="E159" s="7"/>
    </row>
    <row r="160" spans="1:5">
      <c r="A160" s="8"/>
      <c r="B160" s="7"/>
      <c r="C160" s="7"/>
      <c r="D160" s="7"/>
      <c r="E160" s="7"/>
    </row>
    <row r="161" spans="1:5">
      <c r="A161" s="8"/>
      <c r="B161" s="7"/>
      <c r="C161" s="7"/>
      <c r="D161" s="7"/>
      <c r="E161" s="7"/>
    </row>
    <row r="162" spans="1:5">
      <c r="A162" s="8"/>
      <c r="B162" s="7"/>
      <c r="C162" s="7"/>
      <c r="D162" s="7"/>
      <c r="E162" s="7"/>
    </row>
    <row r="163" spans="1:5">
      <c r="A163" s="8"/>
      <c r="B163" s="7"/>
      <c r="C163" s="7"/>
      <c r="D163" s="7"/>
      <c r="E163" s="7"/>
    </row>
    <row r="164" spans="1:5">
      <c r="A164" s="8"/>
      <c r="B164" s="7"/>
      <c r="C164" s="7"/>
      <c r="D164" s="7"/>
      <c r="E164" s="7"/>
    </row>
    <row r="165" spans="1:5">
      <c r="A165" s="8"/>
      <c r="B165" s="7"/>
      <c r="C165" s="7"/>
      <c r="D165" s="7"/>
      <c r="E165" s="7"/>
    </row>
    <row r="166" spans="1:5">
      <c r="A166" s="8"/>
      <c r="B166" s="7"/>
      <c r="C166" s="7"/>
      <c r="D166" s="7"/>
      <c r="E166" s="7"/>
    </row>
    <row r="167" spans="1:5">
      <c r="A167" s="8"/>
      <c r="B167" s="7"/>
      <c r="C167" s="7"/>
      <c r="D167" s="7"/>
      <c r="E167" s="7"/>
    </row>
    <row r="168" spans="1:5">
      <c r="A168" s="8"/>
      <c r="B168" s="7"/>
      <c r="C168" s="7"/>
      <c r="D168" s="7"/>
      <c r="E168" s="7"/>
    </row>
    <row r="169" spans="1:5">
      <c r="A169" s="8"/>
      <c r="B169" s="7"/>
      <c r="C169" s="7"/>
      <c r="D169" s="7"/>
      <c r="E169" s="7"/>
    </row>
    <row r="170" spans="1:5">
      <c r="A170" s="8"/>
      <c r="B170" s="7"/>
      <c r="C170" s="7"/>
      <c r="D170" s="7"/>
      <c r="E170" s="7"/>
    </row>
    <row r="171" spans="1:5">
      <c r="A171" s="8"/>
      <c r="B171" s="7"/>
      <c r="C171" s="7"/>
      <c r="D171" s="7"/>
      <c r="E171" s="7"/>
    </row>
    <row r="172" spans="1:5">
      <c r="A172" s="8"/>
      <c r="B172" s="7"/>
      <c r="C172" s="7"/>
      <c r="D172" s="7"/>
      <c r="E172" s="7"/>
    </row>
    <row r="173" spans="1:5">
      <c r="A173" s="8"/>
      <c r="B173" s="7"/>
      <c r="C173" s="7"/>
      <c r="D173" s="7"/>
      <c r="E173" s="7"/>
    </row>
    <row r="174" spans="1:5">
      <c r="A174" s="8"/>
      <c r="B174" s="7"/>
      <c r="C174" s="7"/>
      <c r="D174" s="7"/>
      <c r="E174" s="7"/>
    </row>
    <row r="175" spans="1:5">
      <c r="A175" s="8"/>
      <c r="B175" s="7"/>
      <c r="C175" s="7"/>
      <c r="D175" s="7"/>
      <c r="E175" s="7"/>
    </row>
    <row r="176" spans="1:5">
      <c r="A176" s="8"/>
      <c r="B176" s="7"/>
      <c r="C176" s="7"/>
      <c r="D176" s="7"/>
      <c r="E176" s="7"/>
    </row>
    <row r="177" spans="1:5">
      <c r="A177" s="8"/>
      <c r="B177" s="7"/>
      <c r="C177" s="7"/>
      <c r="D177" s="7"/>
      <c r="E177" s="7"/>
    </row>
    <row r="178" spans="1:5">
      <c r="A178" s="8"/>
      <c r="B178" s="7"/>
      <c r="C178" s="7"/>
      <c r="D178" s="7"/>
      <c r="E178" s="7"/>
    </row>
    <row r="179" spans="1:5">
      <c r="A179" s="8"/>
      <c r="B179" s="7"/>
      <c r="C179" s="7"/>
      <c r="D179" s="7"/>
      <c r="E179" s="7"/>
    </row>
    <row r="180" spans="1:5">
      <c r="A180" s="8"/>
      <c r="B180" s="7"/>
      <c r="C180" s="7"/>
      <c r="D180" s="7"/>
      <c r="E180" s="7"/>
    </row>
    <row r="181" spans="1:5">
      <c r="A181" s="8"/>
      <c r="B181" s="7"/>
      <c r="C181" s="7"/>
      <c r="D181" s="7"/>
      <c r="E181" s="7"/>
    </row>
    <row r="182" spans="1:5">
      <c r="A182" s="8"/>
      <c r="B182" s="7"/>
      <c r="C182" s="7"/>
      <c r="D182" s="7"/>
      <c r="E182" s="7"/>
    </row>
    <row r="183" spans="1:5">
      <c r="A183" s="8"/>
      <c r="B183" s="7"/>
      <c r="C183" s="7"/>
      <c r="D183" s="7"/>
      <c r="E183" s="7"/>
    </row>
    <row r="184" spans="1:5">
      <c r="A184" s="8"/>
      <c r="B184" s="7"/>
      <c r="C184" s="7"/>
      <c r="D184" s="7"/>
      <c r="E184" s="7"/>
    </row>
    <row r="185" spans="1:5">
      <c r="A185" s="8"/>
      <c r="B185" s="7"/>
      <c r="C185" s="7"/>
      <c r="D185" s="7"/>
      <c r="E185" s="7"/>
    </row>
    <row r="186" spans="1:5">
      <c r="A186" s="8"/>
      <c r="B186" s="7"/>
      <c r="C186" s="7"/>
      <c r="D186" s="7"/>
      <c r="E18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61"/>
  <sheetViews>
    <sheetView workbookViewId="0">
      <selection activeCell="E23" sqref="E23"/>
    </sheetView>
  </sheetViews>
  <sheetFormatPr defaultRowHeight="14.45"/>
  <cols>
    <col min="1" max="1" width="15.5703125" customWidth="1"/>
    <col min="2" max="2" width="19.7109375" customWidth="1"/>
    <col min="3" max="3" width="10.7109375" customWidth="1"/>
    <col min="4" max="4" width="17.28515625" customWidth="1"/>
    <col min="5" max="5" width="15.5703125" customWidth="1"/>
    <col min="12" max="12" width="10" bestFit="1" customWidth="1"/>
    <col min="18" max="18" width="11" bestFit="1" customWidth="1"/>
  </cols>
  <sheetData>
    <row r="1" spans="1:23" s="7" customFormat="1">
      <c r="D1" s="7" t="s">
        <v>950</v>
      </c>
      <c r="J1" s="5">
        <v>0.39583333333333331</v>
      </c>
      <c r="M1" s="5">
        <v>0.47916666666666669</v>
      </c>
      <c r="P1" s="5">
        <v>0.5625</v>
      </c>
      <c r="S1" s="5">
        <v>0.64583333333333337</v>
      </c>
    </row>
    <row r="2" spans="1:23">
      <c r="A2" s="7" t="s">
        <v>951</v>
      </c>
      <c r="B2" s="7" t="s">
        <v>952</v>
      </c>
      <c r="C2" s="7" t="s">
        <v>953</v>
      </c>
      <c r="D2" s="7" t="s">
        <v>41</v>
      </c>
      <c r="E2" s="7" t="s">
        <v>954</v>
      </c>
      <c r="F2" s="7"/>
      <c r="G2" s="7"/>
      <c r="H2" s="7"/>
      <c r="I2" s="7"/>
      <c r="J2" s="7" t="s">
        <v>953</v>
      </c>
      <c r="K2" s="7" t="s">
        <v>41</v>
      </c>
      <c r="L2" s="7" t="s">
        <v>954</v>
      </c>
      <c r="M2" s="7" t="s">
        <v>953</v>
      </c>
      <c r="N2" s="7" t="s">
        <v>41</v>
      </c>
      <c r="O2" s="7" t="s">
        <v>954</v>
      </c>
      <c r="P2" s="7" t="s">
        <v>953</v>
      </c>
      <c r="Q2" s="7" t="s">
        <v>41</v>
      </c>
      <c r="R2" s="7" t="s">
        <v>954</v>
      </c>
      <c r="S2" s="7" t="s">
        <v>953</v>
      </c>
      <c r="T2" s="7" t="s">
        <v>41</v>
      </c>
      <c r="U2" s="7" t="s">
        <v>954</v>
      </c>
      <c r="V2" s="7"/>
      <c r="W2" s="7" t="s">
        <v>955</v>
      </c>
    </row>
    <row r="3" spans="1:23">
      <c r="A3" s="8" t="s">
        <v>96</v>
      </c>
      <c r="B3" s="8" t="s">
        <v>104</v>
      </c>
      <c r="C3" s="8" t="str">
        <f>RIGHT(A3,8)</f>
        <v>10:53:55</v>
      </c>
      <c r="D3" s="3">
        <v>0</v>
      </c>
      <c r="E3" s="3">
        <v>630000000</v>
      </c>
      <c r="F3" s="7" t="str">
        <f>VLOOKUP(B3,'Table 2'!$B$2:$E$44,4,FALSE)</f>
        <v>NOK</v>
      </c>
      <c r="G3" s="7"/>
      <c r="H3" s="7"/>
      <c r="I3" s="7"/>
      <c r="J3" s="7" t="str">
        <f t="shared" ref="J3" si="0">IF(VALUE(C3)&lt;VALUE($M$1),C3,0)</f>
        <v>10:53:55</v>
      </c>
      <c r="K3" s="7">
        <f t="shared" ref="K3" si="1">IF(VALUE(C3)&lt;VALUE($M$1),D3,0)</f>
        <v>0</v>
      </c>
      <c r="L3" s="7">
        <f>IF(VALUE(C3)&lt;VALUE($M$1),E3,0)</f>
        <v>630000000</v>
      </c>
      <c r="M3" s="7">
        <f t="shared" ref="M3" si="2">IF(AND(VALUE(C3)&lt;VALUE($P$1),VALUE($M$1)&lt;VALUE(C3)),C3,0)</f>
        <v>0</v>
      </c>
      <c r="N3" s="7">
        <f t="shared" ref="N3" si="3">IF(AND(VALUE(C3)&lt;VALUE($P$1),VALUE($M$1)&lt;VALUE(C3)),D3,0)</f>
        <v>0</v>
      </c>
      <c r="O3" s="7">
        <f t="shared" ref="O3" si="4">IF(AND(VALUE(C3)&lt;VALUE($P$1),VALUE($M$1)&lt;VALUE(C3)),E3,0)</f>
        <v>0</v>
      </c>
      <c r="P3" s="7">
        <f t="shared" ref="P3" si="5">IF(AND(VALUE(C3)&lt;VALUE($S$1),VALUE($P$1)&lt;VALUE(C3)),C3,0)</f>
        <v>0</v>
      </c>
      <c r="Q3" s="7">
        <f t="shared" ref="Q3" si="6">IF(AND(VALUE(C3)&lt;VALUE($S$1),VALUE($P$1)&lt;VALUE(C3)),D3,0)</f>
        <v>0</v>
      </c>
      <c r="R3" s="7">
        <f t="shared" ref="R3" si="7">IF(AND(VALUE(C3)&lt;VALUE($S$1),VALUE($P$1)&lt;VALUE(C3)),E3,0)</f>
        <v>0</v>
      </c>
      <c r="S3" s="7">
        <f t="shared" ref="S3" si="8">IF(VALUE($S$1)&lt;VALUE(C3),C3,0)</f>
        <v>0</v>
      </c>
      <c r="T3" s="7">
        <f t="shared" ref="T3" si="9">IF(VALUE($S$1)&lt;VALUE(C3),D3,0)</f>
        <v>0</v>
      </c>
      <c r="U3" s="7">
        <f t="shared" ref="U3" si="10">IF(VALUE($S$1)&lt;VALUE(C3),E3,0)</f>
        <v>0</v>
      </c>
      <c r="V3" s="7"/>
      <c r="W3" s="7"/>
    </row>
    <row r="4" spans="1:23">
      <c r="A4" s="8" t="s">
        <v>111</v>
      </c>
      <c r="B4" s="8" t="s">
        <v>854</v>
      </c>
      <c r="C4" s="8" t="str">
        <f>RIGHT(A4,8)</f>
        <v>09:45:13</v>
      </c>
      <c r="D4" s="3">
        <v>0</v>
      </c>
      <c r="E4" s="3">
        <v>189006000</v>
      </c>
      <c r="F4" s="7" t="str">
        <f>VLOOKUP(B4,'Table 2'!$B$2:$E$44,4,FALSE)</f>
        <v>SEK</v>
      </c>
      <c r="G4" s="3">
        <f>SUM(E4:E5)</f>
        <v>378012000</v>
      </c>
      <c r="H4" s="7"/>
      <c r="I4" s="7"/>
      <c r="J4" s="7" t="str">
        <f t="shared" ref="J4:J46" si="11">IF(VALUE(C4)&lt;VALUE($M$1),C4,0)</f>
        <v>09:45:13</v>
      </c>
      <c r="K4" s="7">
        <f t="shared" ref="K4:K46" si="12">IF(VALUE(C4)&lt;VALUE($M$1),D4,0)</f>
        <v>0</v>
      </c>
      <c r="L4" s="7">
        <f t="shared" ref="L4:L46" si="13">IF(VALUE(C4)&lt;VALUE($M$1),E4,0)</f>
        <v>189006000</v>
      </c>
      <c r="M4" s="7">
        <f t="shared" ref="M4:M46" si="14">IF(AND(VALUE(C4)&lt;VALUE($P$1),VALUE($M$1)&lt;VALUE(C4)),C4,0)</f>
        <v>0</v>
      </c>
      <c r="N4" s="7">
        <f t="shared" ref="N4:N46" si="15">IF(AND(VALUE(C4)&lt;VALUE($P$1),VALUE($M$1)&lt;VALUE(C4)),D4,0)</f>
        <v>0</v>
      </c>
      <c r="O4" s="7">
        <f t="shared" ref="O4:O46" si="16">IF(AND(VALUE(C4)&lt;VALUE($P$1),VALUE($M$1)&lt;VALUE(C4)),E4,0)</f>
        <v>0</v>
      </c>
      <c r="P4" s="7">
        <f t="shared" ref="P4:P46" si="17">IF(AND(VALUE(C4)&lt;VALUE($S$1),VALUE($P$1)&lt;VALUE(C4)),C4,0)</f>
        <v>0</v>
      </c>
      <c r="Q4" s="7">
        <f t="shared" ref="Q4:Q46" si="18">IF(AND(VALUE(C4)&lt;VALUE($S$1),VALUE($P$1)&lt;VALUE(C4)),D4,0)</f>
        <v>0</v>
      </c>
      <c r="R4" s="7">
        <f t="shared" ref="R4:R46" si="19">IF(AND(VALUE(C4)&lt;VALUE($S$1),VALUE($P$1)&lt;VALUE(C4)),E4,0)</f>
        <v>0</v>
      </c>
      <c r="S4" s="7">
        <f t="shared" ref="S4:S46" si="20">IF(VALUE($S$1)&lt;VALUE(C4),C4,0)</f>
        <v>0</v>
      </c>
      <c r="T4" s="7">
        <f t="shared" ref="T4:T46" si="21">IF(VALUE($S$1)&lt;VALUE(C4),D4,0)</f>
        <v>0</v>
      </c>
      <c r="U4" s="7">
        <f t="shared" ref="U4:U46" si="22">IF(VALUE($S$1)&lt;VALUE(C4),E4,0)</f>
        <v>0</v>
      </c>
      <c r="V4" s="7"/>
      <c r="W4" s="7"/>
    </row>
    <row r="5" spans="1:23">
      <c r="A5" s="8" t="s">
        <v>111</v>
      </c>
      <c r="B5" s="8" t="s">
        <v>113</v>
      </c>
      <c r="C5" s="8" t="str">
        <f>RIGHT(A5,8)</f>
        <v>09:45:13</v>
      </c>
      <c r="D5" s="3">
        <v>0</v>
      </c>
      <c r="E5" s="3">
        <v>189006000</v>
      </c>
      <c r="F5" s="7" t="s">
        <v>112</v>
      </c>
      <c r="G5" s="7"/>
      <c r="H5" s="7"/>
      <c r="I5" s="7"/>
      <c r="J5" s="7" t="str">
        <f t="shared" si="11"/>
        <v>09:45:13</v>
      </c>
      <c r="K5" s="7">
        <f t="shared" si="12"/>
        <v>0</v>
      </c>
      <c r="L5" s="7">
        <f t="shared" si="13"/>
        <v>189006000</v>
      </c>
      <c r="M5" s="7">
        <f t="shared" si="14"/>
        <v>0</v>
      </c>
      <c r="N5" s="7">
        <f t="shared" si="15"/>
        <v>0</v>
      </c>
      <c r="O5" s="7">
        <f t="shared" si="16"/>
        <v>0</v>
      </c>
      <c r="P5" s="7">
        <f t="shared" si="17"/>
        <v>0</v>
      </c>
      <c r="Q5" s="7">
        <f t="shared" si="18"/>
        <v>0</v>
      </c>
      <c r="R5" s="7">
        <f t="shared" si="19"/>
        <v>0</v>
      </c>
      <c r="S5" s="7">
        <f t="shared" si="20"/>
        <v>0</v>
      </c>
      <c r="T5" s="7">
        <f t="shared" si="21"/>
        <v>0</v>
      </c>
      <c r="U5" s="7">
        <f t="shared" si="22"/>
        <v>0</v>
      </c>
      <c r="V5" s="7"/>
      <c r="W5" s="7"/>
    </row>
    <row r="6" spans="1:23">
      <c r="A6" s="8" t="s">
        <v>118</v>
      </c>
      <c r="B6" s="8" t="s">
        <v>119</v>
      </c>
      <c r="C6" s="8" t="str">
        <f>RIGHT(A6,8)</f>
        <v>16:00:15</v>
      </c>
      <c r="D6" s="3">
        <v>0.188</v>
      </c>
      <c r="E6" s="3">
        <v>798000000</v>
      </c>
      <c r="F6" s="7" t="str">
        <f>VLOOKUP(B6,'Table 2'!$B$2:$E$44,4,FALSE)</f>
        <v>EUR</v>
      </c>
      <c r="G6" s="7"/>
      <c r="H6" s="7"/>
      <c r="I6" s="7"/>
      <c r="J6" s="7">
        <f t="shared" si="11"/>
        <v>0</v>
      </c>
      <c r="K6" s="7">
        <f t="shared" si="12"/>
        <v>0</v>
      </c>
      <c r="L6" s="7">
        <f t="shared" si="13"/>
        <v>0</v>
      </c>
      <c r="M6" s="7">
        <f t="shared" si="14"/>
        <v>0</v>
      </c>
      <c r="N6" s="7">
        <f t="shared" si="15"/>
        <v>0</v>
      </c>
      <c r="O6" s="7">
        <f t="shared" si="16"/>
        <v>0</v>
      </c>
      <c r="P6" s="7">
        <f t="shared" si="17"/>
        <v>0</v>
      </c>
      <c r="Q6" s="7">
        <f t="shared" si="18"/>
        <v>0</v>
      </c>
      <c r="R6" s="7">
        <f t="shared" si="19"/>
        <v>0</v>
      </c>
      <c r="S6" s="7" t="str">
        <f t="shared" si="20"/>
        <v>16:00:15</v>
      </c>
      <c r="T6" s="7">
        <f t="shared" si="21"/>
        <v>0.188</v>
      </c>
      <c r="U6" s="7">
        <f t="shared" si="22"/>
        <v>798000000</v>
      </c>
      <c r="V6" s="7"/>
      <c r="W6" s="7"/>
    </row>
    <row r="7" spans="1:23">
      <c r="A7" s="8" t="s">
        <v>127</v>
      </c>
      <c r="B7" s="8" t="s">
        <v>130</v>
      </c>
      <c r="C7" s="8" t="str">
        <f>RIGHT(A7,8)</f>
        <v>11:37:05</v>
      </c>
      <c r="D7" s="3">
        <v>-15</v>
      </c>
      <c r="E7" s="3">
        <v>170918545</v>
      </c>
      <c r="F7" s="7" t="str">
        <f>VLOOKUP(B7,'Table 2'!$B$2:$E$44,4,FALSE)</f>
        <v>CHF</v>
      </c>
      <c r="G7" s="7"/>
      <c r="H7" s="7"/>
      <c r="I7" s="7"/>
      <c r="J7" s="7">
        <f t="shared" si="11"/>
        <v>0</v>
      </c>
      <c r="K7" s="7">
        <f t="shared" si="12"/>
        <v>0</v>
      </c>
      <c r="L7" s="7">
        <f t="shared" si="13"/>
        <v>0</v>
      </c>
      <c r="M7" s="7" t="str">
        <f t="shared" si="14"/>
        <v>11:37:05</v>
      </c>
      <c r="N7" s="7">
        <f t="shared" si="15"/>
        <v>-15</v>
      </c>
      <c r="O7" s="7">
        <f t="shared" si="16"/>
        <v>170918545</v>
      </c>
      <c r="P7" s="7">
        <f t="shared" si="17"/>
        <v>0</v>
      </c>
      <c r="Q7" s="7">
        <f t="shared" si="18"/>
        <v>0</v>
      </c>
      <c r="R7" s="7">
        <f t="shared" si="19"/>
        <v>0</v>
      </c>
      <c r="S7" s="7">
        <f t="shared" si="20"/>
        <v>0</v>
      </c>
      <c r="T7" s="7">
        <f t="shared" si="21"/>
        <v>0</v>
      </c>
      <c r="U7" s="7">
        <f t="shared" si="22"/>
        <v>0</v>
      </c>
      <c r="V7" s="7"/>
      <c r="W7" s="7"/>
    </row>
    <row r="8" spans="1:23">
      <c r="A8" s="8" t="s">
        <v>134</v>
      </c>
      <c r="B8" s="8" t="s">
        <v>135</v>
      </c>
      <c r="C8" s="8" t="str">
        <f>RIGHT(A8,8)</f>
        <v>12:27:02</v>
      </c>
      <c r="D8" s="3">
        <v>-15</v>
      </c>
      <c r="E8" s="3">
        <v>63338137.799999997</v>
      </c>
      <c r="F8" s="7" t="str">
        <f>VLOOKUP(B8,'Table 2'!$B$2:$E$44,4,FALSE)</f>
        <v>CHF</v>
      </c>
      <c r="G8" s="7"/>
      <c r="H8" s="7"/>
      <c r="I8" s="7"/>
      <c r="J8" s="7">
        <f t="shared" si="11"/>
        <v>0</v>
      </c>
      <c r="K8" s="7">
        <f t="shared" si="12"/>
        <v>0</v>
      </c>
      <c r="L8" s="7">
        <f t="shared" si="13"/>
        <v>0</v>
      </c>
      <c r="M8" s="7" t="str">
        <f t="shared" si="14"/>
        <v>12:27:02</v>
      </c>
      <c r="N8" s="7">
        <f t="shared" si="15"/>
        <v>-15</v>
      </c>
      <c r="O8" s="7">
        <f t="shared" si="16"/>
        <v>63338137.799999997</v>
      </c>
      <c r="P8" s="7">
        <f t="shared" si="17"/>
        <v>0</v>
      </c>
      <c r="Q8" s="7">
        <f t="shared" si="18"/>
        <v>0</v>
      </c>
      <c r="R8" s="7">
        <f t="shared" si="19"/>
        <v>0</v>
      </c>
      <c r="S8" s="7">
        <f t="shared" si="20"/>
        <v>0</v>
      </c>
      <c r="T8" s="7">
        <f t="shared" si="21"/>
        <v>0</v>
      </c>
      <c r="U8" s="7">
        <f t="shared" si="22"/>
        <v>0</v>
      </c>
      <c r="V8" s="7"/>
      <c r="W8" s="7"/>
    </row>
    <row r="9" spans="1:23">
      <c r="A9" s="8" t="s">
        <v>139</v>
      </c>
      <c r="B9" s="8" t="s">
        <v>141</v>
      </c>
      <c r="C9" s="8" t="str">
        <f>RIGHT(A9,8)</f>
        <v>13:15:00</v>
      </c>
      <c r="D9" s="3">
        <v>-15</v>
      </c>
      <c r="E9" s="3">
        <v>50371543.090000004</v>
      </c>
      <c r="F9" s="7" t="str">
        <f>VLOOKUP(B9,'Table 2'!$B$2:$E$44,4,FALSE)</f>
        <v>EUR</v>
      </c>
      <c r="G9" s="7"/>
      <c r="H9" s="7"/>
      <c r="I9" s="7"/>
      <c r="J9" s="7">
        <f t="shared" si="11"/>
        <v>0</v>
      </c>
      <c r="K9" s="7">
        <f t="shared" si="12"/>
        <v>0</v>
      </c>
      <c r="L9" s="7">
        <f t="shared" si="13"/>
        <v>0</v>
      </c>
      <c r="M9" s="7" t="str">
        <f t="shared" si="14"/>
        <v>13:15:00</v>
      </c>
      <c r="N9" s="7">
        <f t="shared" si="15"/>
        <v>-15</v>
      </c>
      <c r="O9" s="7">
        <f t="shared" si="16"/>
        <v>50371543.090000004</v>
      </c>
      <c r="P9" s="7">
        <f t="shared" si="17"/>
        <v>0</v>
      </c>
      <c r="Q9" s="7">
        <f t="shared" si="18"/>
        <v>0</v>
      </c>
      <c r="R9" s="7">
        <f t="shared" si="19"/>
        <v>0</v>
      </c>
      <c r="S9" s="7">
        <f t="shared" si="20"/>
        <v>0</v>
      </c>
      <c r="T9" s="7">
        <f t="shared" si="21"/>
        <v>0</v>
      </c>
      <c r="U9" s="7">
        <f t="shared" si="22"/>
        <v>0</v>
      </c>
      <c r="V9" s="7"/>
      <c r="W9" s="7"/>
    </row>
    <row r="10" spans="1:23">
      <c r="A10" s="8" t="s">
        <v>144</v>
      </c>
      <c r="B10" s="8" t="s">
        <v>145</v>
      </c>
      <c r="C10" s="8" t="str">
        <f>RIGHT(A10,8)</f>
        <v>13:47:30</v>
      </c>
      <c r="D10" s="3">
        <v>8</v>
      </c>
      <c r="E10" s="3">
        <v>129999988.8</v>
      </c>
      <c r="F10" s="7" t="str">
        <f>VLOOKUP(B10,'Table 2'!$B$2:$E$44,4,FALSE)</f>
        <v>EUR</v>
      </c>
      <c r="G10" s="7"/>
      <c r="H10" s="7"/>
      <c r="I10" s="7"/>
      <c r="J10" s="7">
        <f t="shared" si="11"/>
        <v>0</v>
      </c>
      <c r="K10" s="7">
        <f t="shared" si="12"/>
        <v>0</v>
      </c>
      <c r="L10" s="7">
        <f t="shared" si="13"/>
        <v>0</v>
      </c>
      <c r="M10" s="7">
        <f t="shared" si="14"/>
        <v>0</v>
      </c>
      <c r="N10" s="7">
        <f t="shared" si="15"/>
        <v>0</v>
      </c>
      <c r="O10" s="7">
        <f t="shared" si="16"/>
        <v>0</v>
      </c>
      <c r="P10" s="7" t="str">
        <f t="shared" si="17"/>
        <v>13:47:30</v>
      </c>
      <c r="Q10" s="7">
        <f t="shared" si="18"/>
        <v>8</v>
      </c>
      <c r="R10" s="7">
        <f t="shared" si="19"/>
        <v>129999988.8</v>
      </c>
      <c r="S10" s="7">
        <f t="shared" si="20"/>
        <v>0</v>
      </c>
      <c r="T10" s="7">
        <f t="shared" si="21"/>
        <v>0</v>
      </c>
      <c r="U10" s="7">
        <f t="shared" si="22"/>
        <v>0</v>
      </c>
      <c r="V10" s="7"/>
      <c r="W10" s="7"/>
    </row>
    <row r="11" spans="1:23">
      <c r="A11" s="8" t="s">
        <v>148</v>
      </c>
      <c r="B11" s="8" t="s">
        <v>149</v>
      </c>
      <c r="C11" s="8" t="str">
        <f>RIGHT(A11,8)</f>
        <v>13:48:05</v>
      </c>
      <c r="D11" s="3">
        <v>8</v>
      </c>
      <c r="E11" s="3">
        <v>20000003.859999999</v>
      </c>
      <c r="F11" s="7" t="str">
        <f>VLOOKUP(B11,'Table 2'!$B$2:$E$44,4,FALSE)</f>
        <v>EUR</v>
      </c>
      <c r="G11" s="7"/>
      <c r="H11" s="7"/>
      <c r="I11" s="7"/>
      <c r="J11" s="7">
        <f t="shared" si="11"/>
        <v>0</v>
      </c>
      <c r="K11" s="7">
        <f t="shared" si="12"/>
        <v>0</v>
      </c>
      <c r="L11" s="7">
        <f t="shared" si="13"/>
        <v>0</v>
      </c>
      <c r="M11" s="7">
        <f t="shared" si="14"/>
        <v>0</v>
      </c>
      <c r="N11" s="7">
        <f t="shared" si="15"/>
        <v>0</v>
      </c>
      <c r="O11" s="7">
        <f t="shared" si="16"/>
        <v>0</v>
      </c>
      <c r="P11" s="7" t="str">
        <f t="shared" si="17"/>
        <v>13:48:05</v>
      </c>
      <c r="Q11" s="7">
        <f t="shared" si="18"/>
        <v>8</v>
      </c>
      <c r="R11" s="7">
        <f t="shared" si="19"/>
        <v>20000003.859999999</v>
      </c>
      <c r="S11" s="7">
        <f t="shared" si="20"/>
        <v>0</v>
      </c>
      <c r="T11" s="7">
        <f t="shared" si="21"/>
        <v>0</v>
      </c>
      <c r="U11" s="7">
        <f t="shared" si="22"/>
        <v>0</v>
      </c>
      <c r="V11" s="7"/>
      <c r="W11" s="7"/>
    </row>
    <row r="12" spans="1:23">
      <c r="A12" s="8" t="s">
        <v>152</v>
      </c>
      <c r="B12" s="8" t="s">
        <v>153</v>
      </c>
      <c r="C12" s="8" t="str">
        <f>RIGHT(A12,8)</f>
        <v>13:50:00</v>
      </c>
      <c r="D12" s="3">
        <v>8</v>
      </c>
      <c r="E12" s="3">
        <v>49999997.5</v>
      </c>
      <c r="F12" s="7" t="str">
        <f>VLOOKUP(B12,'Table 2'!$B$2:$E$44,4,FALSE)</f>
        <v>EUR</v>
      </c>
      <c r="G12" s="7"/>
      <c r="H12" s="7"/>
      <c r="I12" s="7"/>
      <c r="J12" s="7">
        <f t="shared" si="11"/>
        <v>0</v>
      </c>
      <c r="K12" s="7">
        <f t="shared" si="12"/>
        <v>0</v>
      </c>
      <c r="L12" s="7">
        <f t="shared" si="13"/>
        <v>0</v>
      </c>
      <c r="M12" s="7">
        <f t="shared" si="14"/>
        <v>0</v>
      </c>
      <c r="N12" s="7">
        <f t="shared" si="15"/>
        <v>0</v>
      </c>
      <c r="O12" s="7">
        <f t="shared" si="16"/>
        <v>0</v>
      </c>
      <c r="P12" s="7" t="str">
        <f t="shared" si="17"/>
        <v>13:50:00</v>
      </c>
      <c r="Q12" s="7">
        <f t="shared" si="18"/>
        <v>8</v>
      </c>
      <c r="R12" s="7">
        <f t="shared" si="19"/>
        <v>49999997.5</v>
      </c>
      <c r="S12" s="7">
        <f t="shared" si="20"/>
        <v>0</v>
      </c>
      <c r="T12" s="7">
        <f t="shared" si="21"/>
        <v>0</v>
      </c>
      <c r="U12" s="7">
        <f t="shared" si="22"/>
        <v>0</v>
      </c>
      <c r="V12" s="7"/>
      <c r="W12" s="7"/>
    </row>
    <row r="13" spans="1:23">
      <c r="A13" s="8" t="s">
        <v>156</v>
      </c>
      <c r="B13" s="8" t="s">
        <v>157</v>
      </c>
      <c r="C13" s="8" t="str">
        <f>RIGHT(A13,8)</f>
        <v>16:21:03</v>
      </c>
      <c r="D13" s="3">
        <v>-15</v>
      </c>
      <c r="E13" s="3">
        <v>87119657.930000007</v>
      </c>
      <c r="F13" s="7" t="str">
        <f>VLOOKUP(B13,'Table 2'!$B$2:$E$44,4,FALSE)</f>
        <v>EUR</v>
      </c>
      <c r="G13" s="7"/>
      <c r="H13" s="7"/>
      <c r="I13" s="7"/>
      <c r="J13" s="7">
        <f t="shared" si="11"/>
        <v>0</v>
      </c>
      <c r="K13" s="7">
        <f t="shared" si="12"/>
        <v>0</v>
      </c>
      <c r="L13" s="7">
        <f t="shared" si="13"/>
        <v>0</v>
      </c>
      <c r="M13" s="7">
        <f t="shared" si="14"/>
        <v>0</v>
      </c>
      <c r="N13" s="7">
        <f t="shared" si="15"/>
        <v>0</v>
      </c>
      <c r="O13" s="7">
        <f t="shared" si="16"/>
        <v>0</v>
      </c>
      <c r="P13" s="7">
        <f t="shared" si="17"/>
        <v>0</v>
      </c>
      <c r="Q13" s="7">
        <f t="shared" si="18"/>
        <v>0</v>
      </c>
      <c r="R13" s="7">
        <f t="shared" si="19"/>
        <v>0</v>
      </c>
      <c r="S13" s="7" t="str">
        <f t="shared" si="20"/>
        <v>16:21:03</v>
      </c>
      <c r="T13" s="7">
        <f t="shared" si="21"/>
        <v>-15</v>
      </c>
      <c r="U13" s="7">
        <f t="shared" si="22"/>
        <v>87119657.930000007</v>
      </c>
      <c r="V13" s="7"/>
      <c r="W13" s="7"/>
    </row>
    <row r="14" spans="1:23">
      <c r="A14" s="8" t="s">
        <v>160</v>
      </c>
      <c r="B14" s="8" t="s">
        <v>161</v>
      </c>
      <c r="C14" s="8" t="str">
        <f>RIGHT(A14,8)</f>
        <v>16:47:06</v>
      </c>
      <c r="D14" s="3">
        <v>-15</v>
      </c>
      <c r="E14" s="3">
        <v>71906559.980000004</v>
      </c>
      <c r="F14" s="7" t="str">
        <f>VLOOKUP(B14,'Table 2'!$B$2:$E$44,4,FALSE)</f>
        <v>EUR</v>
      </c>
      <c r="G14" s="7"/>
      <c r="H14" s="7"/>
      <c r="I14" s="7"/>
      <c r="J14" s="7">
        <f t="shared" si="11"/>
        <v>0</v>
      </c>
      <c r="K14" s="7">
        <f t="shared" si="12"/>
        <v>0</v>
      </c>
      <c r="L14" s="7">
        <f t="shared" si="13"/>
        <v>0</v>
      </c>
      <c r="M14" s="7">
        <f t="shared" si="14"/>
        <v>0</v>
      </c>
      <c r="N14" s="7">
        <f t="shared" si="15"/>
        <v>0</v>
      </c>
      <c r="O14" s="7">
        <f t="shared" si="16"/>
        <v>0</v>
      </c>
      <c r="P14" s="7">
        <f t="shared" si="17"/>
        <v>0</v>
      </c>
      <c r="Q14" s="7">
        <f t="shared" si="18"/>
        <v>0</v>
      </c>
      <c r="R14" s="7">
        <f t="shared" si="19"/>
        <v>0</v>
      </c>
      <c r="S14" s="7" t="str">
        <f t="shared" si="20"/>
        <v>16:47:06</v>
      </c>
      <c r="T14" s="7">
        <f t="shared" si="21"/>
        <v>-15</v>
      </c>
      <c r="U14" s="7">
        <f t="shared" si="22"/>
        <v>71906559.980000004</v>
      </c>
      <c r="V14" s="7"/>
      <c r="W14" s="7"/>
    </row>
    <row r="15" spans="1:23">
      <c r="A15" s="8" t="s">
        <v>164</v>
      </c>
      <c r="B15" s="8" t="s">
        <v>165</v>
      </c>
      <c r="C15" s="8" t="str">
        <f>RIGHT(A15,8)</f>
        <v>11:55:23</v>
      </c>
      <c r="D15" s="3">
        <v>-13</v>
      </c>
      <c r="E15" s="3">
        <v>110821116.95999999</v>
      </c>
      <c r="F15" s="7" t="str">
        <f>VLOOKUP(B15,'Table 2'!$B$2:$E$44,4,FALSE)</f>
        <v>EUR</v>
      </c>
      <c r="G15" s="7"/>
      <c r="H15" s="7"/>
      <c r="I15" s="7"/>
      <c r="J15" s="7">
        <f t="shared" si="11"/>
        <v>0</v>
      </c>
      <c r="K15" s="7">
        <f t="shared" si="12"/>
        <v>0</v>
      </c>
      <c r="L15" s="7">
        <f t="shared" si="13"/>
        <v>0</v>
      </c>
      <c r="M15" s="7" t="str">
        <f t="shared" si="14"/>
        <v>11:55:23</v>
      </c>
      <c r="N15" s="7">
        <f t="shared" si="15"/>
        <v>-13</v>
      </c>
      <c r="O15" s="7">
        <f t="shared" si="16"/>
        <v>110821116.95999999</v>
      </c>
      <c r="P15" s="7">
        <f t="shared" si="17"/>
        <v>0</v>
      </c>
      <c r="Q15" s="7">
        <f t="shared" si="18"/>
        <v>0</v>
      </c>
      <c r="R15" s="7">
        <f t="shared" si="19"/>
        <v>0</v>
      </c>
      <c r="S15" s="7">
        <f t="shared" si="20"/>
        <v>0</v>
      </c>
      <c r="T15" s="7">
        <f t="shared" si="21"/>
        <v>0</v>
      </c>
      <c r="U15" s="7">
        <f t="shared" si="22"/>
        <v>0</v>
      </c>
      <c r="V15" s="7"/>
      <c r="W15" s="7"/>
    </row>
    <row r="16" spans="1:23">
      <c r="A16" s="8" t="s">
        <v>169</v>
      </c>
      <c r="B16" s="8" t="s">
        <v>170</v>
      </c>
      <c r="C16" s="8" t="str">
        <f>RIGHT(A16,8)</f>
        <v>11:56:53</v>
      </c>
      <c r="D16" s="3">
        <v>-0.54400000000000004</v>
      </c>
      <c r="E16" s="3">
        <v>31400000</v>
      </c>
      <c r="F16" s="7" t="str">
        <f>VLOOKUP(B16,'Table 2'!$B$2:$E$44,4,FALSE)</f>
        <v>EUR</v>
      </c>
      <c r="G16" s="7"/>
      <c r="H16" s="7"/>
      <c r="I16" s="7"/>
      <c r="J16" s="7">
        <f t="shared" si="11"/>
        <v>0</v>
      </c>
      <c r="K16" s="7">
        <f t="shared" si="12"/>
        <v>0</v>
      </c>
      <c r="L16" s="7">
        <f t="shared" si="13"/>
        <v>0</v>
      </c>
      <c r="M16" s="7" t="str">
        <f t="shared" si="14"/>
        <v>11:56:53</v>
      </c>
      <c r="N16" s="7">
        <f t="shared" si="15"/>
        <v>-0.54400000000000004</v>
      </c>
      <c r="O16" s="7">
        <f t="shared" si="16"/>
        <v>31400000</v>
      </c>
      <c r="P16" s="7">
        <f t="shared" si="17"/>
        <v>0</v>
      </c>
      <c r="Q16" s="7">
        <f t="shared" si="18"/>
        <v>0</v>
      </c>
      <c r="R16" s="7">
        <f t="shared" si="19"/>
        <v>0</v>
      </c>
      <c r="S16" s="7">
        <f t="shared" si="20"/>
        <v>0</v>
      </c>
      <c r="T16" s="7">
        <f t="shared" si="21"/>
        <v>0</v>
      </c>
      <c r="U16" s="7">
        <f t="shared" si="22"/>
        <v>0</v>
      </c>
      <c r="V16" s="7"/>
      <c r="W16" s="7"/>
    </row>
    <row r="17" spans="1:21">
      <c r="A17" s="8" t="s">
        <v>174</v>
      </c>
      <c r="B17" s="8" t="s">
        <v>175</v>
      </c>
      <c r="C17" s="8" t="str">
        <f>RIGHT(A17,8)</f>
        <v>11:25:03</v>
      </c>
      <c r="D17" s="3">
        <v>-15</v>
      </c>
      <c r="E17" s="3">
        <v>61564563.539999999</v>
      </c>
      <c r="F17" s="7" t="str">
        <f>VLOOKUP(B17,'Table 2'!$B$2:$E$44,4,FALSE)</f>
        <v>EUR</v>
      </c>
      <c r="G17" s="7"/>
      <c r="H17" s="7"/>
      <c r="I17" s="7"/>
      <c r="J17" s="7" t="str">
        <f t="shared" si="11"/>
        <v>11:25:03</v>
      </c>
      <c r="K17" s="7">
        <f t="shared" si="12"/>
        <v>-15</v>
      </c>
      <c r="L17" s="7">
        <f t="shared" si="13"/>
        <v>61564563.539999999</v>
      </c>
      <c r="M17" s="7">
        <f t="shared" si="14"/>
        <v>0</v>
      </c>
      <c r="N17" s="7">
        <f t="shared" si="15"/>
        <v>0</v>
      </c>
      <c r="O17" s="7">
        <f t="shared" si="16"/>
        <v>0</v>
      </c>
      <c r="P17" s="7">
        <f t="shared" si="17"/>
        <v>0</v>
      </c>
      <c r="Q17" s="7">
        <f t="shared" si="18"/>
        <v>0</v>
      </c>
      <c r="R17" s="7">
        <f t="shared" si="19"/>
        <v>0</v>
      </c>
      <c r="S17" s="7">
        <f t="shared" si="20"/>
        <v>0</v>
      </c>
      <c r="T17" s="7">
        <f t="shared" si="21"/>
        <v>0</v>
      </c>
      <c r="U17" s="7">
        <f t="shared" si="22"/>
        <v>0</v>
      </c>
    </row>
    <row r="18" spans="1:21">
      <c r="A18" s="8" t="s">
        <v>179</v>
      </c>
      <c r="B18" s="8" t="s">
        <v>180</v>
      </c>
      <c r="C18" s="8" t="str">
        <f>RIGHT(A18,8)</f>
        <v>10:54:04</v>
      </c>
      <c r="D18" s="3">
        <v>-5.7</v>
      </c>
      <c r="E18" s="3">
        <v>592200000</v>
      </c>
      <c r="F18" s="7" t="s">
        <v>112</v>
      </c>
      <c r="G18" s="7"/>
      <c r="H18" s="7"/>
      <c r="I18" s="7"/>
      <c r="J18" s="7" t="str">
        <f t="shared" si="11"/>
        <v>10:54:04</v>
      </c>
      <c r="K18" s="7">
        <f t="shared" si="12"/>
        <v>-5.7</v>
      </c>
      <c r="L18" s="7">
        <f t="shared" si="13"/>
        <v>592200000</v>
      </c>
      <c r="M18" s="7">
        <f t="shared" si="14"/>
        <v>0</v>
      </c>
      <c r="N18" s="7">
        <f t="shared" si="15"/>
        <v>0</v>
      </c>
      <c r="O18" s="7">
        <f t="shared" si="16"/>
        <v>0</v>
      </c>
      <c r="P18" s="7">
        <f t="shared" si="17"/>
        <v>0</v>
      </c>
      <c r="Q18" s="7">
        <f t="shared" si="18"/>
        <v>0</v>
      </c>
      <c r="R18" s="7">
        <f t="shared" si="19"/>
        <v>0</v>
      </c>
      <c r="S18" s="7">
        <f t="shared" si="20"/>
        <v>0</v>
      </c>
      <c r="T18" s="7">
        <f t="shared" si="21"/>
        <v>0</v>
      </c>
      <c r="U18" s="7">
        <f t="shared" si="22"/>
        <v>0</v>
      </c>
    </row>
    <row r="19" spans="1:21">
      <c r="A19" s="8" t="s">
        <v>183</v>
      </c>
      <c r="B19" s="8" t="s">
        <v>184</v>
      </c>
      <c r="C19" s="8" t="str">
        <f>RIGHT(A19,8)</f>
        <v>11:00:12</v>
      </c>
      <c r="D19" s="3">
        <v>0</v>
      </c>
      <c r="E19" s="3">
        <v>48160000</v>
      </c>
      <c r="F19" s="7" t="str">
        <f>VLOOKUP(B19,'Table 2'!$B$2:$E$44,4,FALSE)</f>
        <v>NOK</v>
      </c>
      <c r="G19" s="3">
        <f>SUM(E19:E20)</f>
        <v>269696000</v>
      </c>
      <c r="H19" s="7"/>
      <c r="I19" s="7"/>
      <c r="J19" s="7" t="str">
        <f t="shared" si="11"/>
        <v>11:00:12</v>
      </c>
      <c r="K19" s="7">
        <f t="shared" si="12"/>
        <v>0</v>
      </c>
      <c r="L19" s="7">
        <f t="shared" si="13"/>
        <v>48160000</v>
      </c>
      <c r="M19" s="7">
        <f t="shared" si="14"/>
        <v>0</v>
      </c>
      <c r="N19" s="7">
        <f t="shared" si="15"/>
        <v>0</v>
      </c>
      <c r="O19" s="7">
        <f t="shared" si="16"/>
        <v>0</v>
      </c>
      <c r="P19" s="7">
        <f t="shared" si="17"/>
        <v>0</v>
      </c>
      <c r="Q19" s="7">
        <f t="shared" si="18"/>
        <v>0</v>
      </c>
      <c r="R19" s="7">
        <f t="shared" si="19"/>
        <v>0</v>
      </c>
      <c r="S19" s="7">
        <f t="shared" si="20"/>
        <v>0</v>
      </c>
      <c r="T19" s="7">
        <f t="shared" si="21"/>
        <v>0</v>
      </c>
      <c r="U19" s="7">
        <f t="shared" si="22"/>
        <v>0</v>
      </c>
    </row>
    <row r="20" spans="1:21">
      <c r="A20" s="8" t="s">
        <v>183</v>
      </c>
      <c r="B20" s="8" t="s">
        <v>184</v>
      </c>
      <c r="C20" s="8" t="str">
        <f>RIGHT(A20,8)</f>
        <v>11:00:12</v>
      </c>
      <c r="D20" s="3">
        <v>0</v>
      </c>
      <c r="E20" s="3">
        <v>221536000</v>
      </c>
      <c r="F20" s="7" t="str">
        <f>VLOOKUP(B20,'Table 2'!$B$2:$E$44,4,FALSE)</f>
        <v>NOK</v>
      </c>
      <c r="G20" s="7"/>
      <c r="H20" s="7"/>
      <c r="I20" s="7"/>
      <c r="J20" s="7" t="str">
        <f t="shared" si="11"/>
        <v>11:00:12</v>
      </c>
      <c r="K20" s="7">
        <f t="shared" si="12"/>
        <v>0</v>
      </c>
      <c r="L20" s="7">
        <f t="shared" si="13"/>
        <v>221536000</v>
      </c>
      <c r="M20" s="7">
        <f t="shared" si="14"/>
        <v>0</v>
      </c>
      <c r="N20" s="7">
        <f t="shared" si="15"/>
        <v>0</v>
      </c>
      <c r="O20" s="7">
        <f t="shared" si="16"/>
        <v>0</v>
      </c>
      <c r="P20" s="7">
        <f t="shared" si="17"/>
        <v>0</v>
      </c>
      <c r="Q20" s="7">
        <f t="shared" si="18"/>
        <v>0</v>
      </c>
      <c r="R20" s="7">
        <f t="shared" si="19"/>
        <v>0</v>
      </c>
      <c r="S20" s="7">
        <f t="shared" si="20"/>
        <v>0</v>
      </c>
      <c r="T20" s="7">
        <f t="shared" si="21"/>
        <v>0</v>
      </c>
      <c r="U20" s="7">
        <f t="shared" si="22"/>
        <v>0</v>
      </c>
    </row>
    <row r="21" spans="1:21">
      <c r="A21" s="8" t="s">
        <v>189</v>
      </c>
      <c r="B21" s="8" t="s">
        <v>190</v>
      </c>
      <c r="C21" s="8" t="str">
        <f>RIGHT(A21,8)</f>
        <v>13:38:04</v>
      </c>
      <c r="D21" s="3">
        <v>-15</v>
      </c>
      <c r="E21" s="3">
        <v>80013956</v>
      </c>
      <c r="F21" s="7" t="str">
        <f>VLOOKUP(B21,'Table 2'!$B$2:$E$44,4,FALSE)</f>
        <v>CHF</v>
      </c>
      <c r="G21" s="7"/>
      <c r="H21" s="7"/>
      <c r="I21" s="7"/>
      <c r="J21" s="7">
        <f t="shared" si="11"/>
        <v>0</v>
      </c>
      <c r="K21" s="7">
        <f t="shared" si="12"/>
        <v>0</v>
      </c>
      <c r="L21" s="7">
        <f t="shared" si="13"/>
        <v>0</v>
      </c>
      <c r="M21" s="7">
        <f t="shared" si="14"/>
        <v>0</v>
      </c>
      <c r="N21" s="7">
        <f t="shared" si="15"/>
        <v>0</v>
      </c>
      <c r="O21" s="7">
        <f t="shared" si="16"/>
        <v>0</v>
      </c>
      <c r="P21" s="7" t="str">
        <f t="shared" si="17"/>
        <v>13:38:04</v>
      </c>
      <c r="Q21" s="7">
        <f t="shared" si="18"/>
        <v>-15</v>
      </c>
      <c r="R21" s="7">
        <f t="shared" si="19"/>
        <v>80013956</v>
      </c>
      <c r="S21" s="7">
        <f t="shared" si="20"/>
        <v>0</v>
      </c>
      <c r="T21" s="7">
        <f t="shared" si="21"/>
        <v>0</v>
      </c>
      <c r="U21" s="7">
        <f t="shared" si="22"/>
        <v>0</v>
      </c>
    </row>
    <row r="22" spans="1:21">
      <c r="A22" s="8" t="s">
        <v>193</v>
      </c>
      <c r="B22" s="8" t="s">
        <v>194</v>
      </c>
      <c r="C22" s="8" t="str">
        <f>RIGHT(A22,8)</f>
        <v>14:10:07</v>
      </c>
      <c r="D22" s="3">
        <v>-15</v>
      </c>
      <c r="E22" s="3">
        <v>152253534.22</v>
      </c>
      <c r="F22" s="7" t="str">
        <f>VLOOKUP(B22,'Table 2'!$B$2:$E$44,4,FALSE)</f>
        <v>CHF</v>
      </c>
      <c r="G22" s="7"/>
      <c r="H22" s="7"/>
      <c r="I22" s="7"/>
      <c r="J22" s="7">
        <f t="shared" si="11"/>
        <v>0</v>
      </c>
      <c r="K22" s="7">
        <f t="shared" si="12"/>
        <v>0</v>
      </c>
      <c r="L22" s="7">
        <f t="shared" si="13"/>
        <v>0</v>
      </c>
      <c r="M22" s="7">
        <f t="shared" si="14"/>
        <v>0</v>
      </c>
      <c r="N22" s="7">
        <f t="shared" si="15"/>
        <v>0</v>
      </c>
      <c r="O22" s="7">
        <f t="shared" si="16"/>
        <v>0</v>
      </c>
      <c r="P22" s="7" t="str">
        <f t="shared" si="17"/>
        <v>14:10:07</v>
      </c>
      <c r="Q22" s="7">
        <f t="shared" si="18"/>
        <v>-15</v>
      </c>
      <c r="R22" s="7">
        <f t="shared" si="19"/>
        <v>152253534.22</v>
      </c>
      <c r="S22" s="7">
        <f t="shared" si="20"/>
        <v>0</v>
      </c>
      <c r="T22" s="7">
        <f t="shared" si="21"/>
        <v>0</v>
      </c>
      <c r="U22" s="7">
        <f t="shared" si="22"/>
        <v>0</v>
      </c>
    </row>
    <row r="23" spans="1:21">
      <c r="A23" s="8" t="s">
        <v>197</v>
      </c>
      <c r="B23" s="8" t="s">
        <v>198</v>
      </c>
      <c r="C23" s="8" t="str">
        <f>RIGHT(A23,8)</f>
        <v>09:56:27</v>
      </c>
      <c r="D23" s="3">
        <v>0.34899999999999998</v>
      </c>
      <c r="E23" s="3">
        <v>213600000</v>
      </c>
      <c r="F23" s="7" t="str">
        <f>VLOOKUP(B23,'Table 2'!$B$2:$E$44,4,FALSE)</f>
        <v>NOK</v>
      </c>
      <c r="G23" s="3">
        <f>SUM(E23:E24)</f>
        <v>569600000</v>
      </c>
      <c r="H23" s="7"/>
      <c r="I23" s="7"/>
      <c r="J23" s="7" t="str">
        <f t="shared" si="11"/>
        <v>09:56:27</v>
      </c>
      <c r="K23" s="7">
        <f t="shared" si="12"/>
        <v>0.34899999999999998</v>
      </c>
      <c r="L23" s="7">
        <f t="shared" si="13"/>
        <v>213600000</v>
      </c>
      <c r="M23" s="7">
        <f t="shared" si="14"/>
        <v>0</v>
      </c>
      <c r="N23" s="7">
        <f t="shared" si="15"/>
        <v>0</v>
      </c>
      <c r="O23" s="7">
        <f t="shared" si="16"/>
        <v>0</v>
      </c>
      <c r="P23" s="7">
        <f t="shared" si="17"/>
        <v>0</v>
      </c>
      <c r="Q23" s="7">
        <f t="shared" si="18"/>
        <v>0</v>
      </c>
      <c r="R23" s="7">
        <f t="shared" si="19"/>
        <v>0</v>
      </c>
      <c r="S23" s="7">
        <f t="shared" si="20"/>
        <v>0</v>
      </c>
      <c r="T23" s="7">
        <f t="shared" si="21"/>
        <v>0</v>
      </c>
      <c r="U23" s="7">
        <f t="shared" si="22"/>
        <v>0</v>
      </c>
    </row>
    <row r="24" spans="1:21">
      <c r="A24" s="8" t="s">
        <v>202</v>
      </c>
      <c r="B24" s="8" t="s">
        <v>198</v>
      </c>
      <c r="C24" s="8" t="str">
        <f>RIGHT(A24,8)</f>
        <v>10:10:45</v>
      </c>
      <c r="D24" s="3">
        <v>0.34899999999999998</v>
      </c>
      <c r="E24" s="3">
        <v>356000000</v>
      </c>
      <c r="F24" s="7" t="str">
        <f>VLOOKUP(B24,'Table 2'!$B$2:$E$44,4,FALSE)</f>
        <v>NOK</v>
      </c>
      <c r="G24" s="7"/>
      <c r="H24" s="7"/>
      <c r="I24" s="7"/>
      <c r="J24" s="7" t="str">
        <f t="shared" si="11"/>
        <v>10:10:45</v>
      </c>
      <c r="K24" s="7">
        <f t="shared" si="12"/>
        <v>0.34899999999999998</v>
      </c>
      <c r="L24" s="7">
        <f t="shared" si="13"/>
        <v>356000000</v>
      </c>
      <c r="M24" s="7">
        <f t="shared" si="14"/>
        <v>0</v>
      </c>
      <c r="N24" s="7">
        <f t="shared" si="15"/>
        <v>0</v>
      </c>
      <c r="O24" s="7">
        <f t="shared" si="16"/>
        <v>0</v>
      </c>
      <c r="P24" s="7">
        <f t="shared" si="17"/>
        <v>0</v>
      </c>
      <c r="Q24" s="7">
        <f t="shared" si="18"/>
        <v>0</v>
      </c>
      <c r="R24" s="7">
        <f t="shared" si="19"/>
        <v>0</v>
      </c>
      <c r="S24" s="7">
        <f t="shared" si="20"/>
        <v>0</v>
      </c>
      <c r="T24" s="7">
        <f t="shared" si="21"/>
        <v>0</v>
      </c>
      <c r="U24" s="7">
        <f t="shared" si="22"/>
        <v>0</v>
      </c>
    </row>
    <row r="25" spans="1:21">
      <c r="A25" s="8" t="s">
        <v>205</v>
      </c>
      <c r="B25" s="8" t="s">
        <v>206</v>
      </c>
      <c r="C25" s="8" t="str">
        <f>RIGHT(A25,8)</f>
        <v>12:54:18</v>
      </c>
      <c r="D25" s="3">
        <v>0.23</v>
      </c>
      <c r="E25" s="3">
        <v>163000000</v>
      </c>
      <c r="F25" s="7" t="str">
        <f>VLOOKUP(B25,'Table 2'!$B$2:$E$44,4,FALSE)</f>
        <v>EUR</v>
      </c>
      <c r="G25" s="7"/>
      <c r="H25" s="7"/>
      <c r="I25" s="7"/>
      <c r="J25" s="7">
        <f t="shared" si="11"/>
        <v>0</v>
      </c>
      <c r="K25" s="7">
        <f t="shared" si="12"/>
        <v>0</v>
      </c>
      <c r="L25" s="7">
        <f t="shared" si="13"/>
        <v>0</v>
      </c>
      <c r="M25" s="7" t="str">
        <f t="shared" si="14"/>
        <v>12:54:18</v>
      </c>
      <c r="N25" s="7">
        <f t="shared" si="15"/>
        <v>0.23</v>
      </c>
      <c r="O25" s="7">
        <f t="shared" si="16"/>
        <v>163000000</v>
      </c>
      <c r="P25" s="7">
        <f t="shared" si="17"/>
        <v>0</v>
      </c>
      <c r="Q25" s="7">
        <f t="shared" si="18"/>
        <v>0</v>
      </c>
      <c r="R25" s="7">
        <f t="shared" si="19"/>
        <v>0</v>
      </c>
      <c r="S25" s="7">
        <f t="shared" si="20"/>
        <v>0</v>
      </c>
      <c r="T25" s="7">
        <f t="shared" si="21"/>
        <v>0</v>
      </c>
      <c r="U25" s="7">
        <f t="shared" si="22"/>
        <v>0</v>
      </c>
    </row>
    <row r="26" spans="1:21">
      <c r="A26" s="8" t="s">
        <v>210</v>
      </c>
      <c r="B26" s="8" t="s">
        <v>211</v>
      </c>
      <c r="C26" s="8" t="str">
        <f>RIGHT(A26,8)</f>
        <v>10:01:10</v>
      </c>
      <c r="D26" s="3">
        <v>-6.8000000000000005E-2</v>
      </c>
      <c r="E26" s="3">
        <v>2195000000</v>
      </c>
      <c r="F26" s="7" t="str">
        <f>VLOOKUP(B26,'Table 2'!$B$2:$E$44,4,FALSE)</f>
        <v>SEK</v>
      </c>
      <c r="G26" s="7"/>
      <c r="H26" s="7"/>
      <c r="I26" s="7"/>
      <c r="J26" s="7" t="str">
        <f t="shared" si="11"/>
        <v>10:01:10</v>
      </c>
      <c r="K26" s="7">
        <f t="shared" si="12"/>
        <v>-6.8000000000000005E-2</v>
      </c>
      <c r="L26" s="7">
        <f t="shared" si="13"/>
        <v>2195000000</v>
      </c>
      <c r="M26" s="7">
        <f t="shared" si="14"/>
        <v>0</v>
      </c>
      <c r="N26" s="7">
        <f t="shared" si="15"/>
        <v>0</v>
      </c>
      <c r="O26" s="7">
        <f t="shared" si="16"/>
        <v>0</v>
      </c>
      <c r="P26" s="7">
        <f t="shared" si="17"/>
        <v>0</v>
      </c>
      <c r="Q26" s="7">
        <f t="shared" si="18"/>
        <v>0</v>
      </c>
      <c r="R26" s="7">
        <f t="shared" si="19"/>
        <v>0</v>
      </c>
      <c r="S26" s="7">
        <f t="shared" si="20"/>
        <v>0</v>
      </c>
      <c r="T26" s="7">
        <f t="shared" si="21"/>
        <v>0</v>
      </c>
      <c r="U26" s="7">
        <f t="shared" si="22"/>
        <v>0</v>
      </c>
    </row>
    <row r="27" spans="1:21">
      <c r="A27" s="8" t="s">
        <v>214</v>
      </c>
      <c r="B27" s="8" t="s">
        <v>215</v>
      </c>
      <c r="C27" s="8" t="str">
        <f>RIGHT(A27,8)</f>
        <v>11:50:00</v>
      </c>
      <c r="D27" s="3">
        <v>-13</v>
      </c>
      <c r="E27" s="3">
        <v>107814919.8</v>
      </c>
      <c r="F27" s="7" t="str">
        <f>VLOOKUP(B27,'Table 2'!$B$2:$E$44,4,FALSE)</f>
        <v>EUR</v>
      </c>
      <c r="G27" s="7"/>
      <c r="H27" s="7"/>
      <c r="I27" s="7"/>
      <c r="J27" s="7">
        <f t="shared" si="11"/>
        <v>0</v>
      </c>
      <c r="K27" s="7">
        <f t="shared" si="12"/>
        <v>0</v>
      </c>
      <c r="L27" s="7">
        <f t="shared" si="13"/>
        <v>0</v>
      </c>
      <c r="M27" s="7" t="str">
        <f t="shared" si="14"/>
        <v>11:50:00</v>
      </c>
      <c r="N27" s="7">
        <f t="shared" si="15"/>
        <v>-13</v>
      </c>
      <c r="O27" s="7">
        <f t="shared" si="16"/>
        <v>107814919.8</v>
      </c>
      <c r="P27" s="7">
        <f t="shared" si="17"/>
        <v>0</v>
      </c>
      <c r="Q27" s="7">
        <f t="shared" si="18"/>
        <v>0</v>
      </c>
      <c r="R27" s="7">
        <f t="shared" si="19"/>
        <v>0</v>
      </c>
      <c r="S27" s="7">
        <f t="shared" si="20"/>
        <v>0</v>
      </c>
      <c r="T27" s="7">
        <f t="shared" si="21"/>
        <v>0</v>
      </c>
      <c r="U27" s="7">
        <f t="shared" si="22"/>
        <v>0</v>
      </c>
    </row>
    <row r="28" spans="1:21">
      <c r="A28" s="8" t="s">
        <v>218</v>
      </c>
      <c r="B28" s="8" t="s">
        <v>219</v>
      </c>
      <c r="C28" s="8" t="str">
        <f>RIGHT(A28,8)</f>
        <v>13:02:03</v>
      </c>
      <c r="D28" s="3">
        <v>-13</v>
      </c>
      <c r="E28" s="3">
        <v>67202575.969999999</v>
      </c>
      <c r="F28" s="7" t="str">
        <f>VLOOKUP(B28,'Table 2'!$B$2:$E$44,4,FALSE)</f>
        <v>EUR</v>
      </c>
      <c r="G28" s="7"/>
      <c r="H28" s="7"/>
      <c r="I28" s="7"/>
      <c r="J28" s="7">
        <f t="shared" si="11"/>
        <v>0</v>
      </c>
      <c r="K28" s="7">
        <f t="shared" si="12"/>
        <v>0</v>
      </c>
      <c r="L28" s="7">
        <f t="shared" si="13"/>
        <v>0</v>
      </c>
      <c r="M28" s="7" t="str">
        <f t="shared" si="14"/>
        <v>13:02:03</v>
      </c>
      <c r="N28" s="7">
        <f t="shared" si="15"/>
        <v>-13</v>
      </c>
      <c r="O28" s="7">
        <f t="shared" si="16"/>
        <v>67202575.969999999</v>
      </c>
      <c r="P28" s="7">
        <f t="shared" si="17"/>
        <v>0</v>
      </c>
      <c r="Q28" s="7">
        <f t="shared" si="18"/>
        <v>0</v>
      </c>
      <c r="R28" s="7">
        <f t="shared" si="19"/>
        <v>0</v>
      </c>
      <c r="S28" s="7">
        <f t="shared" si="20"/>
        <v>0</v>
      </c>
      <c r="T28" s="7">
        <f t="shared" si="21"/>
        <v>0</v>
      </c>
      <c r="U28" s="7">
        <f t="shared" si="22"/>
        <v>0</v>
      </c>
    </row>
    <row r="29" spans="1:21">
      <c r="A29" s="8" t="s">
        <v>222</v>
      </c>
      <c r="B29" s="8" t="s">
        <v>211</v>
      </c>
      <c r="C29" s="8" t="str">
        <f>RIGHT(A29,8)</f>
        <v>17:06:24</v>
      </c>
      <c r="D29" s="3">
        <v>-6.7000000000000004E-2</v>
      </c>
      <c r="E29" s="3">
        <v>117440000</v>
      </c>
      <c r="F29" s="7" t="str">
        <f>VLOOKUP(B29,'Table 2'!$B$2:$E$44,4,FALSE)</f>
        <v>SEK</v>
      </c>
      <c r="G29" s="7"/>
      <c r="H29" s="7"/>
      <c r="I29" s="7"/>
      <c r="J29" s="7">
        <f t="shared" si="11"/>
        <v>0</v>
      </c>
      <c r="K29" s="7">
        <f t="shared" si="12"/>
        <v>0</v>
      </c>
      <c r="L29" s="7">
        <f t="shared" si="13"/>
        <v>0</v>
      </c>
      <c r="M29" s="7">
        <f t="shared" si="14"/>
        <v>0</v>
      </c>
      <c r="N29" s="7">
        <f t="shared" si="15"/>
        <v>0</v>
      </c>
      <c r="O29" s="7">
        <f t="shared" si="16"/>
        <v>0</v>
      </c>
      <c r="P29" s="7">
        <f t="shared" si="17"/>
        <v>0</v>
      </c>
      <c r="Q29" s="7">
        <f t="shared" si="18"/>
        <v>0</v>
      </c>
      <c r="R29" s="7">
        <f t="shared" si="19"/>
        <v>0</v>
      </c>
      <c r="S29" s="7" t="str">
        <f t="shared" si="20"/>
        <v>17:06:24</v>
      </c>
      <c r="T29" s="7">
        <f t="shared" si="21"/>
        <v>-6.7000000000000004E-2</v>
      </c>
      <c r="U29" s="7">
        <f t="shared" si="22"/>
        <v>117440000</v>
      </c>
    </row>
    <row r="30" spans="1:21">
      <c r="A30" s="8" t="s">
        <v>225</v>
      </c>
      <c r="B30" s="8" t="s">
        <v>226</v>
      </c>
      <c r="C30" s="8" t="str">
        <f>RIGHT(A30,8)</f>
        <v>15:25:00</v>
      </c>
      <c r="D30" s="3">
        <v>-15</v>
      </c>
      <c r="E30" s="3">
        <v>63389895.729999997</v>
      </c>
      <c r="F30" s="7" t="str">
        <f>VLOOKUP(B30,'Table 2'!$B$2:$E$44,4,FALSE)</f>
        <v>EUR</v>
      </c>
      <c r="G30" s="7"/>
      <c r="H30" s="7"/>
      <c r="I30" s="7"/>
      <c r="J30" s="7">
        <f t="shared" si="11"/>
        <v>0</v>
      </c>
      <c r="K30" s="7">
        <f t="shared" si="12"/>
        <v>0</v>
      </c>
      <c r="L30" s="7">
        <f t="shared" si="13"/>
        <v>0</v>
      </c>
      <c r="M30" s="7">
        <f t="shared" si="14"/>
        <v>0</v>
      </c>
      <c r="N30" s="7">
        <f t="shared" si="15"/>
        <v>0</v>
      </c>
      <c r="O30" s="7">
        <f t="shared" si="16"/>
        <v>0</v>
      </c>
      <c r="P30" s="7" t="str">
        <f t="shared" si="17"/>
        <v>15:25:00</v>
      </c>
      <c r="Q30" s="7">
        <f t="shared" si="18"/>
        <v>-15</v>
      </c>
      <c r="R30" s="7">
        <f t="shared" si="19"/>
        <v>63389895.729999997</v>
      </c>
      <c r="S30" s="7">
        <f t="shared" si="20"/>
        <v>0</v>
      </c>
      <c r="T30" s="7">
        <f t="shared" si="21"/>
        <v>0</v>
      </c>
      <c r="U30" s="7">
        <f t="shared" si="22"/>
        <v>0</v>
      </c>
    </row>
    <row r="31" spans="1:21">
      <c r="A31" s="8" t="s">
        <v>229</v>
      </c>
      <c r="B31" s="7" t="s">
        <v>230</v>
      </c>
      <c r="C31" s="8" t="str">
        <f>RIGHT(A31,8)</f>
        <v>10:35:45</v>
      </c>
      <c r="D31" s="7">
        <v>-7.9000000000000001E-2</v>
      </c>
      <c r="E31" s="7">
        <v>706750000</v>
      </c>
      <c r="F31" s="7" t="s">
        <v>112</v>
      </c>
      <c r="G31" s="7"/>
      <c r="H31" s="7"/>
      <c r="I31" s="7"/>
      <c r="J31" s="7" t="str">
        <f t="shared" si="11"/>
        <v>10:35:45</v>
      </c>
      <c r="K31" s="7">
        <f t="shared" si="12"/>
        <v>-7.9000000000000001E-2</v>
      </c>
      <c r="L31" s="7">
        <f t="shared" si="13"/>
        <v>706750000</v>
      </c>
      <c r="M31" s="7">
        <f t="shared" si="14"/>
        <v>0</v>
      </c>
      <c r="N31" s="7">
        <f t="shared" si="15"/>
        <v>0</v>
      </c>
      <c r="O31" s="7">
        <f t="shared" si="16"/>
        <v>0</v>
      </c>
      <c r="P31" s="7">
        <f t="shared" si="17"/>
        <v>0</v>
      </c>
      <c r="Q31" s="7">
        <f t="shared" si="18"/>
        <v>0</v>
      </c>
      <c r="R31" s="7">
        <f t="shared" si="19"/>
        <v>0</v>
      </c>
      <c r="S31" s="7">
        <f t="shared" si="20"/>
        <v>0</v>
      </c>
      <c r="T31" s="7">
        <f t="shared" si="21"/>
        <v>0</v>
      </c>
      <c r="U31" s="7">
        <f t="shared" si="22"/>
        <v>0</v>
      </c>
    </row>
    <row r="32" spans="1:21">
      <c r="A32" s="8" t="s">
        <v>233</v>
      </c>
      <c r="B32" s="7" t="s">
        <v>234</v>
      </c>
      <c r="C32" s="8" t="str">
        <f>RIGHT(A32,8)</f>
        <v>11:10:00</v>
      </c>
      <c r="D32" s="7">
        <v>-15</v>
      </c>
      <c r="E32" s="7">
        <v>77710505.439999998</v>
      </c>
      <c r="F32" s="7" t="str">
        <f>VLOOKUP(B32,'Table 2'!$B$2:$E$44,4,FALSE)</f>
        <v>EUR</v>
      </c>
      <c r="G32" s="7"/>
      <c r="H32" s="7"/>
      <c r="I32" s="7"/>
      <c r="J32" s="7" t="str">
        <f t="shared" si="11"/>
        <v>11:10:00</v>
      </c>
      <c r="K32" s="7">
        <f t="shared" si="12"/>
        <v>-15</v>
      </c>
      <c r="L32" s="7">
        <f t="shared" si="13"/>
        <v>77710505.439999998</v>
      </c>
      <c r="M32" s="7">
        <f t="shared" si="14"/>
        <v>0</v>
      </c>
      <c r="N32" s="7">
        <f t="shared" si="15"/>
        <v>0</v>
      </c>
      <c r="O32" s="7">
        <f t="shared" si="16"/>
        <v>0</v>
      </c>
      <c r="P32" s="7">
        <f t="shared" si="17"/>
        <v>0</v>
      </c>
      <c r="Q32" s="7">
        <f t="shared" si="18"/>
        <v>0</v>
      </c>
      <c r="R32" s="7">
        <f t="shared" si="19"/>
        <v>0</v>
      </c>
      <c r="S32" s="7">
        <f t="shared" si="20"/>
        <v>0</v>
      </c>
      <c r="T32" s="7">
        <f t="shared" si="21"/>
        <v>0</v>
      </c>
      <c r="U32" s="7">
        <f t="shared" si="22"/>
        <v>0</v>
      </c>
    </row>
    <row r="33" spans="1:23">
      <c r="A33" s="8" t="s">
        <v>237</v>
      </c>
      <c r="B33" s="7" t="s">
        <v>238</v>
      </c>
      <c r="C33" s="8" t="str">
        <f>RIGHT(A33,8)</f>
        <v>11:31:03</v>
      </c>
      <c r="D33" s="7">
        <v>-15</v>
      </c>
      <c r="E33" s="7">
        <v>50114557.579999998</v>
      </c>
      <c r="F33" s="7" t="str">
        <f>VLOOKUP(B33,'Table 2'!$B$2:$E$44,4,FALSE)</f>
        <v>EUR</v>
      </c>
      <c r="G33" s="7"/>
      <c r="H33" s="7"/>
      <c r="I33" s="7"/>
      <c r="J33" s="7">
        <f t="shared" si="11"/>
        <v>0</v>
      </c>
      <c r="K33" s="7">
        <f t="shared" si="12"/>
        <v>0</v>
      </c>
      <c r="L33" s="7">
        <f t="shared" si="13"/>
        <v>0</v>
      </c>
      <c r="M33" s="7" t="str">
        <f t="shared" si="14"/>
        <v>11:31:03</v>
      </c>
      <c r="N33" s="7">
        <f t="shared" si="15"/>
        <v>-15</v>
      </c>
      <c r="O33" s="7">
        <f t="shared" si="16"/>
        <v>50114557.579999998</v>
      </c>
      <c r="P33" s="7">
        <f t="shared" si="17"/>
        <v>0</v>
      </c>
      <c r="Q33" s="7">
        <f t="shared" si="18"/>
        <v>0</v>
      </c>
      <c r="R33" s="7">
        <f t="shared" si="19"/>
        <v>0</v>
      </c>
      <c r="S33" s="7">
        <f t="shared" si="20"/>
        <v>0</v>
      </c>
      <c r="T33" s="7">
        <f t="shared" si="21"/>
        <v>0</v>
      </c>
      <c r="U33" s="7">
        <f t="shared" si="22"/>
        <v>0</v>
      </c>
      <c r="V33" s="7"/>
      <c r="W33" s="7"/>
    </row>
    <row r="34" spans="1:23">
      <c r="A34" s="8" t="s">
        <v>241</v>
      </c>
      <c r="B34" s="7" t="s">
        <v>243</v>
      </c>
      <c r="C34" s="8" t="str">
        <f>RIGHT(A34,8)</f>
        <v>09:25:20</v>
      </c>
      <c r="D34" s="7">
        <v>-6.5000000000000002E-2</v>
      </c>
      <c r="E34" s="7">
        <v>8308450000</v>
      </c>
      <c r="F34" s="7" t="str">
        <f>VLOOKUP(B34,'Table 2'!$B$2:$E$44,4,FALSE)</f>
        <v>JPY</v>
      </c>
      <c r="G34" s="7"/>
      <c r="H34" s="7"/>
      <c r="I34" s="7"/>
      <c r="J34" s="7" t="str">
        <f t="shared" si="11"/>
        <v>09:25:20</v>
      </c>
      <c r="K34" s="7">
        <f t="shared" si="12"/>
        <v>-6.5000000000000002E-2</v>
      </c>
      <c r="L34" s="7">
        <f t="shared" si="13"/>
        <v>8308450000</v>
      </c>
      <c r="M34" s="7">
        <f t="shared" si="14"/>
        <v>0</v>
      </c>
      <c r="N34" s="7">
        <f t="shared" si="15"/>
        <v>0</v>
      </c>
      <c r="O34" s="7">
        <f t="shared" si="16"/>
        <v>0</v>
      </c>
      <c r="P34" s="7">
        <f t="shared" si="17"/>
        <v>0</v>
      </c>
      <c r="Q34" s="7">
        <f t="shared" si="18"/>
        <v>0</v>
      </c>
      <c r="R34" s="7">
        <f t="shared" si="19"/>
        <v>0</v>
      </c>
      <c r="S34" s="7">
        <f t="shared" si="20"/>
        <v>0</v>
      </c>
      <c r="T34" s="7">
        <f t="shared" si="21"/>
        <v>0</v>
      </c>
      <c r="U34" s="7">
        <f t="shared" si="22"/>
        <v>0</v>
      </c>
      <c r="V34" s="7"/>
      <c r="W34" s="7"/>
    </row>
    <row r="35" spans="1:23">
      <c r="A35" s="8" t="s">
        <v>956</v>
      </c>
      <c r="B35" s="7" t="s">
        <v>697</v>
      </c>
      <c r="C35" s="8" t="str">
        <f>RIGHT(A35,8)</f>
        <v>08:39:01</v>
      </c>
      <c r="D35" s="7">
        <v>-6.5000000000000002E-2</v>
      </c>
      <c r="E35" s="7">
        <v>3745240000</v>
      </c>
      <c r="F35" s="7" t="str">
        <f>VLOOKUP(B35,'Table 2'!$B$2:$E$44,4,FALSE)</f>
        <v>JPY</v>
      </c>
      <c r="G35" s="7"/>
      <c r="H35" s="7"/>
      <c r="I35" s="7"/>
      <c r="J35" s="7" t="str">
        <f t="shared" si="11"/>
        <v>08:39:01</v>
      </c>
      <c r="K35" s="7">
        <f t="shared" si="12"/>
        <v>-6.5000000000000002E-2</v>
      </c>
      <c r="L35" s="7">
        <f t="shared" si="13"/>
        <v>3745240000</v>
      </c>
      <c r="M35" s="7">
        <f t="shared" si="14"/>
        <v>0</v>
      </c>
      <c r="N35" s="7">
        <f t="shared" si="15"/>
        <v>0</v>
      </c>
      <c r="O35" s="7">
        <f t="shared" si="16"/>
        <v>0</v>
      </c>
      <c r="P35" s="7">
        <f t="shared" si="17"/>
        <v>0</v>
      </c>
      <c r="Q35" s="7">
        <f t="shared" si="18"/>
        <v>0</v>
      </c>
      <c r="R35" s="7">
        <f t="shared" si="19"/>
        <v>0</v>
      </c>
      <c r="S35" s="7">
        <f t="shared" si="20"/>
        <v>0</v>
      </c>
      <c r="T35" s="7">
        <f t="shared" si="21"/>
        <v>0</v>
      </c>
      <c r="U35" s="7">
        <f t="shared" si="22"/>
        <v>0</v>
      </c>
      <c r="V35" s="7"/>
      <c r="W35" s="7"/>
    </row>
    <row r="36" spans="1:23">
      <c r="A36" s="8" t="s">
        <v>246</v>
      </c>
      <c r="B36" s="7" t="s">
        <v>247</v>
      </c>
      <c r="C36" s="8" t="str">
        <f>RIGHT(A36,8)</f>
        <v>16:25:37</v>
      </c>
      <c r="D36" s="7">
        <v>-0.55200000000000005</v>
      </c>
      <c r="E36" s="7">
        <v>75881250</v>
      </c>
      <c r="F36" s="7" t="str">
        <f>VLOOKUP(B36,'Table 2'!$B$2:$E$44,4,FALSE)</f>
        <v>EUR</v>
      </c>
      <c r="G36" s="7"/>
      <c r="H36" s="7"/>
      <c r="I36" s="7"/>
      <c r="J36" s="7">
        <f t="shared" si="11"/>
        <v>0</v>
      </c>
      <c r="K36" s="7">
        <f t="shared" si="12"/>
        <v>0</v>
      </c>
      <c r="L36" s="7">
        <f t="shared" si="13"/>
        <v>0</v>
      </c>
      <c r="M36" s="7">
        <f t="shared" si="14"/>
        <v>0</v>
      </c>
      <c r="N36" s="7">
        <f t="shared" si="15"/>
        <v>0</v>
      </c>
      <c r="O36" s="7">
        <f t="shared" si="16"/>
        <v>0</v>
      </c>
      <c r="P36" s="7">
        <f t="shared" si="17"/>
        <v>0</v>
      </c>
      <c r="Q36" s="7">
        <f t="shared" si="18"/>
        <v>0</v>
      </c>
      <c r="R36" s="7">
        <f t="shared" si="19"/>
        <v>0</v>
      </c>
      <c r="S36" s="7" t="str">
        <f t="shared" si="20"/>
        <v>16:25:37</v>
      </c>
      <c r="T36" s="7">
        <f t="shared" si="21"/>
        <v>-0.55200000000000005</v>
      </c>
      <c r="U36" s="7">
        <f t="shared" si="22"/>
        <v>75881250</v>
      </c>
      <c r="V36" s="7"/>
      <c r="W36" s="7"/>
    </row>
    <row r="37" spans="1:23">
      <c r="A37" s="8" t="s">
        <v>250</v>
      </c>
      <c r="B37" s="7" t="s">
        <v>251</v>
      </c>
      <c r="C37" s="8" t="str">
        <f>RIGHT(A37,8)</f>
        <v>14:28:03</v>
      </c>
      <c r="D37" s="7">
        <v>-13</v>
      </c>
      <c r="E37" s="7">
        <v>97784860.340000004</v>
      </c>
      <c r="F37" s="7" t="str">
        <f>VLOOKUP(B37,'Table 2'!$B$2:$E$44,4,FALSE)</f>
        <v>EUR</v>
      </c>
      <c r="G37" s="7"/>
      <c r="H37" s="7"/>
      <c r="I37" s="7"/>
      <c r="J37" s="7">
        <f t="shared" si="11"/>
        <v>0</v>
      </c>
      <c r="K37" s="7">
        <f t="shared" si="12"/>
        <v>0</v>
      </c>
      <c r="L37" s="7">
        <f t="shared" si="13"/>
        <v>0</v>
      </c>
      <c r="M37" s="7">
        <f t="shared" si="14"/>
        <v>0</v>
      </c>
      <c r="N37" s="7">
        <f t="shared" si="15"/>
        <v>0</v>
      </c>
      <c r="O37" s="7">
        <f t="shared" si="16"/>
        <v>0</v>
      </c>
      <c r="P37" s="7" t="str">
        <f t="shared" si="17"/>
        <v>14:28:03</v>
      </c>
      <c r="Q37" s="7">
        <f t="shared" si="18"/>
        <v>-13</v>
      </c>
      <c r="R37" s="7">
        <f t="shared" si="19"/>
        <v>97784860.340000004</v>
      </c>
      <c r="S37" s="7">
        <f t="shared" si="20"/>
        <v>0</v>
      </c>
      <c r="T37" s="7">
        <f t="shared" si="21"/>
        <v>0</v>
      </c>
      <c r="U37" s="7">
        <f t="shared" si="22"/>
        <v>0</v>
      </c>
      <c r="V37" s="7"/>
      <c r="W37" s="7"/>
    </row>
    <row r="38" spans="1:23">
      <c r="A38" s="8" t="s">
        <v>250</v>
      </c>
      <c r="B38" s="7" t="s">
        <v>254</v>
      </c>
      <c r="C38" s="8" t="str">
        <f>RIGHT(A38,8)</f>
        <v>14:28:03</v>
      </c>
      <c r="D38" s="7">
        <v>-5</v>
      </c>
      <c r="E38" s="7">
        <v>57329401.200000003</v>
      </c>
      <c r="F38" s="7" t="str">
        <f>VLOOKUP(B38,'Table 2'!$B$2:$E$44,4,FALSE)</f>
        <v>CHF</v>
      </c>
      <c r="G38" s="7"/>
      <c r="H38" s="7"/>
      <c r="I38" s="7"/>
      <c r="J38" s="7">
        <f t="shared" si="11"/>
        <v>0</v>
      </c>
      <c r="K38" s="7">
        <f t="shared" si="12"/>
        <v>0</v>
      </c>
      <c r="L38" s="7">
        <f t="shared" si="13"/>
        <v>0</v>
      </c>
      <c r="M38" s="7">
        <f t="shared" si="14"/>
        <v>0</v>
      </c>
      <c r="N38" s="7">
        <f t="shared" si="15"/>
        <v>0</v>
      </c>
      <c r="O38" s="7">
        <f t="shared" si="16"/>
        <v>0</v>
      </c>
      <c r="P38" s="7" t="str">
        <f t="shared" si="17"/>
        <v>14:28:03</v>
      </c>
      <c r="Q38" s="7">
        <f t="shared" si="18"/>
        <v>-5</v>
      </c>
      <c r="R38" s="7">
        <f t="shared" si="19"/>
        <v>57329401.200000003</v>
      </c>
      <c r="S38" s="7">
        <f t="shared" si="20"/>
        <v>0</v>
      </c>
      <c r="T38" s="7">
        <f t="shared" si="21"/>
        <v>0</v>
      </c>
      <c r="U38" s="7">
        <f t="shared" si="22"/>
        <v>0</v>
      </c>
      <c r="V38" s="7"/>
      <c r="W38" s="7"/>
    </row>
    <row r="39" spans="1:23">
      <c r="A39" s="8" t="s">
        <v>250</v>
      </c>
      <c r="B39" s="7" t="s">
        <v>257</v>
      </c>
      <c r="C39" s="8" t="str">
        <f>RIGHT(A39,8)</f>
        <v>14:28:03</v>
      </c>
      <c r="D39" s="7">
        <v>-5</v>
      </c>
      <c r="E39" s="7">
        <v>171507403.66</v>
      </c>
      <c r="F39" s="7" t="str">
        <f>VLOOKUP(B39,'Table 2'!$B$2:$E$44,4,FALSE)</f>
        <v>CHF</v>
      </c>
      <c r="G39" s="7"/>
      <c r="H39" s="7"/>
      <c r="I39" s="7"/>
      <c r="J39" s="7">
        <f t="shared" si="11"/>
        <v>0</v>
      </c>
      <c r="K39" s="7">
        <f t="shared" si="12"/>
        <v>0</v>
      </c>
      <c r="L39" s="7">
        <f t="shared" si="13"/>
        <v>0</v>
      </c>
      <c r="M39" s="7">
        <f t="shared" si="14"/>
        <v>0</v>
      </c>
      <c r="N39" s="7">
        <f t="shared" si="15"/>
        <v>0</v>
      </c>
      <c r="O39" s="7">
        <f t="shared" si="16"/>
        <v>0</v>
      </c>
      <c r="P39" s="7" t="str">
        <f t="shared" si="17"/>
        <v>14:28:03</v>
      </c>
      <c r="Q39" s="7">
        <f t="shared" si="18"/>
        <v>-5</v>
      </c>
      <c r="R39" s="7">
        <f t="shared" si="19"/>
        <v>171507403.66</v>
      </c>
      <c r="S39" s="7">
        <f t="shared" si="20"/>
        <v>0</v>
      </c>
      <c r="T39" s="7">
        <f t="shared" si="21"/>
        <v>0</v>
      </c>
      <c r="U39" s="7">
        <f t="shared" si="22"/>
        <v>0</v>
      </c>
      <c r="V39" s="7"/>
      <c r="W39" s="7"/>
    </row>
    <row r="40" spans="1:23">
      <c r="A40" s="8" t="s">
        <v>260</v>
      </c>
      <c r="B40" s="7" t="s">
        <v>261</v>
      </c>
      <c r="C40" s="8" t="str">
        <f>RIGHT(A40,8)</f>
        <v>14:44:20</v>
      </c>
      <c r="D40" s="7">
        <v>-6.4000000000000001E-2</v>
      </c>
      <c r="E40" s="7">
        <v>89320000</v>
      </c>
      <c r="F40" s="7" t="s">
        <v>112</v>
      </c>
      <c r="G40" s="7"/>
      <c r="H40" s="7"/>
      <c r="I40" s="7"/>
      <c r="J40" s="7">
        <f t="shared" si="11"/>
        <v>0</v>
      </c>
      <c r="K40" s="7">
        <f t="shared" si="12"/>
        <v>0</v>
      </c>
      <c r="L40" s="7">
        <f t="shared" si="13"/>
        <v>0</v>
      </c>
      <c r="M40" s="7">
        <f t="shared" si="14"/>
        <v>0</v>
      </c>
      <c r="N40" s="7">
        <f t="shared" si="15"/>
        <v>0</v>
      </c>
      <c r="O40" s="7">
        <f t="shared" si="16"/>
        <v>0</v>
      </c>
      <c r="P40" s="7" t="str">
        <f t="shared" si="17"/>
        <v>14:44:20</v>
      </c>
      <c r="Q40" s="7">
        <f t="shared" si="18"/>
        <v>-6.4000000000000001E-2</v>
      </c>
      <c r="R40" s="7">
        <f t="shared" si="19"/>
        <v>89320000</v>
      </c>
      <c r="S40" s="7">
        <f t="shared" si="20"/>
        <v>0</v>
      </c>
      <c r="T40" s="7">
        <f t="shared" si="21"/>
        <v>0</v>
      </c>
      <c r="U40" s="7">
        <f t="shared" si="22"/>
        <v>0</v>
      </c>
      <c r="V40" s="7"/>
      <c r="W40" s="7"/>
    </row>
    <row r="41" spans="1:23">
      <c r="A41" s="8" t="s">
        <v>264</v>
      </c>
      <c r="B41" s="7" t="s">
        <v>265</v>
      </c>
      <c r="C41" s="8" t="str">
        <f>RIGHT(A41,8)</f>
        <v>16:11:13</v>
      </c>
      <c r="D41" s="7">
        <v>-75</v>
      </c>
      <c r="E41" s="7">
        <v>13805500000</v>
      </c>
      <c r="F41" s="7" t="str">
        <f>VLOOKUP(B41,'Table 2'!$B$2:$E$44,4,FALSE)</f>
        <v>JPY</v>
      </c>
      <c r="G41" s="7"/>
      <c r="H41" s="7"/>
      <c r="I41" s="7"/>
      <c r="J41" s="7">
        <f t="shared" si="11"/>
        <v>0</v>
      </c>
      <c r="K41" s="7">
        <f t="shared" si="12"/>
        <v>0</v>
      </c>
      <c r="L41" s="7">
        <f t="shared" si="13"/>
        <v>0</v>
      </c>
      <c r="M41" s="7">
        <f t="shared" si="14"/>
        <v>0</v>
      </c>
      <c r="N41" s="7">
        <f t="shared" si="15"/>
        <v>0</v>
      </c>
      <c r="O41" s="7">
        <f t="shared" si="16"/>
        <v>0</v>
      </c>
      <c r="P41" s="7">
        <f t="shared" si="17"/>
        <v>0</v>
      </c>
      <c r="Q41" s="7">
        <f t="shared" si="18"/>
        <v>0</v>
      </c>
      <c r="R41" s="7">
        <f t="shared" si="19"/>
        <v>0</v>
      </c>
      <c r="S41" s="7" t="str">
        <f t="shared" si="20"/>
        <v>16:11:13</v>
      </c>
      <c r="T41" s="7">
        <f t="shared" si="21"/>
        <v>-75</v>
      </c>
      <c r="U41" s="7">
        <f t="shared" si="22"/>
        <v>13805500000</v>
      </c>
      <c r="V41" s="7"/>
      <c r="W41" s="7"/>
    </row>
    <row r="42" spans="1:23">
      <c r="A42" s="8" t="s">
        <v>267</v>
      </c>
      <c r="B42" s="7" t="s">
        <v>268</v>
      </c>
      <c r="C42" s="8" t="str">
        <f>RIGHT(A42,8)</f>
        <v>10:45:30</v>
      </c>
      <c r="D42" s="7">
        <v>-75</v>
      </c>
      <c r="E42" s="7">
        <v>12878700000</v>
      </c>
      <c r="F42" s="7" t="str">
        <f>VLOOKUP(B42,'Table 2'!$B$2:$E$44,4,FALSE)</f>
        <v>JPY</v>
      </c>
      <c r="G42" s="7"/>
      <c r="H42" s="7"/>
      <c r="I42" s="7"/>
      <c r="J42" s="7" t="str">
        <f t="shared" si="11"/>
        <v>10:45:30</v>
      </c>
      <c r="K42" s="7">
        <f t="shared" si="12"/>
        <v>-75</v>
      </c>
      <c r="L42" s="7">
        <f t="shared" si="13"/>
        <v>12878700000</v>
      </c>
      <c r="M42" s="7">
        <f t="shared" si="14"/>
        <v>0</v>
      </c>
      <c r="N42" s="7">
        <f t="shared" si="15"/>
        <v>0</v>
      </c>
      <c r="O42" s="7">
        <f t="shared" si="16"/>
        <v>0</v>
      </c>
      <c r="P42" s="7">
        <f t="shared" si="17"/>
        <v>0</v>
      </c>
      <c r="Q42" s="7">
        <f t="shared" si="18"/>
        <v>0</v>
      </c>
      <c r="R42" s="7">
        <f t="shared" si="19"/>
        <v>0</v>
      </c>
      <c r="S42" s="7">
        <f t="shared" si="20"/>
        <v>0</v>
      </c>
      <c r="T42" s="7">
        <f t="shared" si="21"/>
        <v>0</v>
      </c>
      <c r="U42" s="7">
        <f t="shared" si="22"/>
        <v>0</v>
      </c>
      <c r="V42" s="7"/>
      <c r="W42" s="7"/>
    </row>
    <row r="43" spans="1:23">
      <c r="A43" s="8" t="s">
        <v>271</v>
      </c>
      <c r="B43" s="7" t="s">
        <v>272</v>
      </c>
      <c r="C43" s="8" t="str">
        <f>RIGHT(A43,8)</f>
        <v>15:15:02</v>
      </c>
      <c r="D43" s="7">
        <v>0</v>
      </c>
      <c r="E43" s="7">
        <v>45771587.619999997</v>
      </c>
      <c r="F43" s="7" t="str">
        <f>VLOOKUP(B43,'Table 2'!$B$2:$E$44,4,FALSE)</f>
        <v>EUR</v>
      </c>
      <c r="G43" s="7"/>
      <c r="H43" s="7"/>
      <c r="I43" s="7"/>
      <c r="J43" s="7">
        <f t="shared" si="11"/>
        <v>0</v>
      </c>
      <c r="K43" s="7">
        <f t="shared" si="12"/>
        <v>0</v>
      </c>
      <c r="L43" s="7">
        <f t="shared" si="13"/>
        <v>0</v>
      </c>
      <c r="M43" s="7">
        <f t="shared" si="14"/>
        <v>0</v>
      </c>
      <c r="N43" s="7">
        <f t="shared" si="15"/>
        <v>0</v>
      </c>
      <c r="O43" s="7">
        <f t="shared" si="16"/>
        <v>0</v>
      </c>
      <c r="P43" s="7" t="str">
        <f t="shared" si="17"/>
        <v>15:15:02</v>
      </c>
      <c r="Q43" s="7">
        <f t="shared" si="18"/>
        <v>0</v>
      </c>
      <c r="R43" s="7">
        <f t="shared" si="19"/>
        <v>45771587.619999997</v>
      </c>
      <c r="S43" s="7">
        <f t="shared" si="20"/>
        <v>0</v>
      </c>
      <c r="T43" s="7">
        <f t="shared" si="21"/>
        <v>0</v>
      </c>
      <c r="U43" s="7">
        <f t="shared" si="22"/>
        <v>0</v>
      </c>
      <c r="V43" s="7"/>
      <c r="W43" s="7"/>
    </row>
    <row r="44" spans="1:23">
      <c r="A44" s="8" t="s">
        <v>275</v>
      </c>
      <c r="B44" s="7" t="s">
        <v>276</v>
      </c>
      <c r="C44" s="8" t="str">
        <f>RIGHT(A44,8)</f>
        <v>15:57:03</v>
      </c>
      <c r="D44" s="7">
        <v>0</v>
      </c>
      <c r="E44" s="7">
        <v>128741679.68000001</v>
      </c>
      <c r="F44" s="7" t="str">
        <f>VLOOKUP(B44,'Table 2'!$B$2:$E$44,4,FALSE)</f>
        <v>EUR</v>
      </c>
      <c r="G44" s="7"/>
      <c r="H44" s="7"/>
      <c r="I44" s="7"/>
      <c r="J44" s="7">
        <f t="shared" si="11"/>
        <v>0</v>
      </c>
      <c r="K44" s="7">
        <f t="shared" si="12"/>
        <v>0</v>
      </c>
      <c r="L44" s="7">
        <f t="shared" si="13"/>
        <v>0</v>
      </c>
      <c r="M44" s="7">
        <f t="shared" si="14"/>
        <v>0</v>
      </c>
      <c r="N44" s="7">
        <f t="shared" si="15"/>
        <v>0</v>
      </c>
      <c r="O44" s="7">
        <f t="shared" si="16"/>
        <v>0</v>
      </c>
      <c r="P44" s="7">
        <f t="shared" si="17"/>
        <v>0</v>
      </c>
      <c r="Q44" s="7">
        <f t="shared" si="18"/>
        <v>0</v>
      </c>
      <c r="R44" s="7">
        <f t="shared" si="19"/>
        <v>0</v>
      </c>
      <c r="S44" s="7" t="str">
        <f t="shared" si="20"/>
        <v>15:57:03</v>
      </c>
      <c r="T44" s="7">
        <f t="shared" si="21"/>
        <v>0</v>
      </c>
      <c r="U44" s="7">
        <f t="shared" si="22"/>
        <v>128741679.68000001</v>
      </c>
      <c r="V44" s="7"/>
      <c r="W44" s="7"/>
    </row>
    <row r="45" spans="1:23">
      <c r="A45" s="8" t="s">
        <v>279</v>
      </c>
      <c r="B45" s="7" t="s">
        <v>280</v>
      </c>
      <c r="C45" s="8" t="str">
        <f>RIGHT(A45,8)</f>
        <v>11:30:03</v>
      </c>
      <c r="D45" s="7">
        <v>0</v>
      </c>
      <c r="E45" s="7">
        <v>55677820</v>
      </c>
      <c r="F45" s="7" t="str">
        <f>VLOOKUP(B45,'Table 2'!$B$2:$E$44,4,FALSE)</f>
        <v>EUR</v>
      </c>
      <c r="G45" s="7"/>
      <c r="H45" s="7"/>
      <c r="I45" s="7"/>
      <c r="J45" s="7">
        <f t="shared" si="11"/>
        <v>0</v>
      </c>
      <c r="K45" s="7">
        <f t="shared" si="12"/>
        <v>0</v>
      </c>
      <c r="L45" s="7">
        <f t="shared" si="13"/>
        <v>0</v>
      </c>
      <c r="M45" s="7" t="str">
        <f t="shared" si="14"/>
        <v>11:30:03</v>
      </c>
      <c r="N45" s="7">
        <f t="shared" si="15"/>
        <v>0</v>
      </c>
      <c r="O45" s="7">
        <f t="shared" si="16"/>
        <v>55677820</v>
      </c>
      <c r="P45" s="7">
        <f t="shared" si="17"/>
        <v>0</v>
      </c>
      <c r="Q45" s="7">
        <f t="shared" si="18"/>
        <v>0</v>
      </c>
      <c r="R45" s="7">
        <f t="shared" si="19"/>
        <v>0</v>
      </c>
      <c r="S45" s="7">
        <f t="shared" si="20"/>
        <v>0</v>
      </c>
      <c r="T45" s="7">
        <f t="shared" si="21"/>
        <v>0</v>
      </c>
      <c r="U45" s="7">
        <f t="shared" si="22"/>
        <v>0</v>
      </c>
      <c r="V45" s="7"/>
      <c r="W45" s="7"/>
    </row>
    <row r="46" spans="1:23">
      <c r="A46" s="8" t="s">
        <v>283</v>
      </c>
      <c r="B46" s="7" t="s">
        <v>284</v>
      </c>
      <c r="C46" s="8" t="str">
        <f>RIGHT(A46,8)</f>
        <v>16:43:40</v>
      </c>
      <c r="D46" s="7">
        <v>-8.4000000000000005E-2</v>
      </c>
      <c r="E46" s="7">
        <v>3000000</v>
      </c>
      <c r="F46" s="7" t="str">
        <f>VLOOKUP(B46,'Table 2'!$B$2:$E$44,4,FALSE)</f>
        <v>SEK</v>
      </c>
      <c r="G46" s="7"/>
      <c r="H46" s="7"/>
      <c r="I46" s="7"/>
      <c r="J46" s="7">
        <f t="shared" si="11"/>
        <v>0</v>
      </c>
      <c r="K46" s="7">
        <f t="shared" si="12"/>
        <v>0</v>
      </c>
      <c r="L46" s="7">
        <f t="shared" si="13"/>
        <v>0</v>
      </c>
      <c r="M46" s="7">
        <f t="shared" si="14"/>
        <v>0</v>
      </c>
      <c r="N46" s="7">
        <f t="shared" si="15"/>
        <v>0</v>
      </c>
      <c r="O46" s="7">
        <f t="shared" si="16"/>
        <v>0</v>
      </c>
      <c r="P46" s="7">
        <f t="shared" si="17"/>
        <v>0</v>
      </c>
      <c r="Q46" s="7">
        <f t="shared" si="18"/>
        <v>0</v>
      </c>
      <c r="R46" s="7">
        <f t="shared" si="19"/>
        <v>0</v>
      </c>
      <c r="S46" s="7" t="str">
        <f t="shared" si="20"/>
        <v>16:43:40</v>
      </c>
      <c r="T46" s="7">
        <f t="shared" si="21"/>
        <v>-8.4000000000000005E-2</v>
      </c>
      <c r="U46" s="7">
        <f t="shared" si="22"/>
        <v>3000000</v>
      </c>
      <c r="V46" s="7"/>
      <c r="W46" s="7"/>
    </row>
    <row r="47" spans="1:2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>
      <c r="A99" s="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>
      <c r="A101" s="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>
      <c r="A114" s="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>
      <c r="A122" s="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>
      <c r="A127" s="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>
      <c r="A129" s="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>
      <c r="A134" s="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>
      <c r="A136" s="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>
      <c r="A137" s="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>
      <c r="A138" s="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>
      <c r="A139" s="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>
      <c r="A140" s="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>
      <c r="A142" s="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>
      <c r="A144" s="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>
      <c r="A145" s="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>
      <c r="A146" s="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>
      <c r="A147" s="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>
      <c r="A148" s="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>
      <c r="A150" s="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>
      <c r="A151" s="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>
      <c r="A152" s="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7"/>
  <sheetViews>
    <sheetView workbookViewId="0">
      <selection activeCell="D3" sqref="D3"/>
    </sheetView>
  </sheetViews>
  <sheetFormatPr defaultRowHeight="14.45"/>
  <cols>
    <col min="1" max="1" width="10.5703125" bestFit="1" customWidth="1"/>
    <col min="2" max="2" width="13" customWidth="1"/>
    <col min="3" max="3" width="12.28515625" customWidth="1"/>
    <col min="5" max="5" width="29" customWidth="1"/>
  </cols>
  <sheetData>
    <row r="1" spans="1:13">
      <c r="A1" s="7" t="s">
        <v>951</v>
      </c>
      <c r="B1" s="7" t="s">
        <v>952</v>
      </c>
      <c r="C1" s="7" t="s">
        <v>949</v>
      </c>
      <c r="D1" s="7" t="s">
        <v>957</v>
      </c>
      <c r="E1" s="7" t="s">
        <v>958</v>
      </c>
      <c r="F1" s="7" t="s">
        <v>959</v>
      </c>
      <c r="G1" s="7" t="s">
        <v>960</v>
      </c>
      <c r="H1" s="7" t="s">
        <v>961</v>
      </c>
      <c r="I1" s="7"/>
      <c r="J1" s="7"/>
      <c r="K1" s="7"/>
      <c r="L1" s="7"/>
      <c r="M1" s="7"/>
    </row>
    <row r="2" spans="1:13">
      <c r="A2" s="7" t="s">
        <v>96</v>
      </c>
      <c r="B2" s="7" t="s">
        <v>104</v>
      </c>
      <c r="C2" s="7" t="str">
        <f>VLOOKUP(B2,'Table 2'!$B$2:$E$44,4,FALSE)</f>
        <v>NOK</v>
      </c>
      <c r="D2" s="7">
        <v>1</v>
      </c>
      <c r="E2" s="7">
        <f>VLOOKUP(B2,'Table 3'!$B$3:$D$46,3,FALSE)</f>
        <v>0</v>
      </c>
      <c r="F2" s="7">
        <v>0</v>
      </c>
      <c r="G2" s="7">
        <v>0</v>
      </c>
      <c r="H2" s="7">
        <v>0</v>
      </c>
      <c r="I2" s="7"/>
      <c r="J2" s="7"/>
      <c r="K2" s="7"/>
      <c r="L2" s="7"/>
      <c r="M2" s="7"/>
    </row>
    <row r="3" spans="1:13">
      <c r="A3" s="7" t="s">
        <v>111</v>
      </c>
      <c r="B3" s="7" t="s">
        <v>854</v>
      </c>
      <c r="C3" s="7" t="str">
        <f>VLOOKUP(B3,'Table 2'!$B$2:$E$44,4,FALSE)</f>
        <v>SEK</v>
      </c>
      <c r="D3" s="7">
        <v>2</v>
      </c>
      <c r="E3" s="7">
        <f>VLOOKUP(B3,'Table 3'!$B$3:$D$46,3,FALSE)</f>
        <v>0</v>
      </c>
      <c r="F3" s="7">
        <v>0</v>
      </c>
      <c r="G3" s="7">
        <v>0</v>
      </c>
      <c r="H3" s="7">
        <v>0</v>
      </c>
      <c r="I3" s="7"/>
      <c r="J3" s="7"/>
      <c r="K3" s="7"/>
      <c r="L3" s="7"/>
      <c r="M3" s="7"/>
    </row>
    <row r="4" spans="1:13">
      <c r="A4" s="7" t="s">
        <v>118</v>
      </c>
      <c r="B4" s="7" t="s">
        <v>119</v>
      </c>
      <c r="C4" s="7" t="str">
        <f>VLOOKUP(B4,'Table 2'!$B$2:$E$44,4,FALSE)</f>
        <v>EUR</v>
      </c>
      <c r="D4" s="7">
        <v>1</v>
      </c>
      <c r="E4" s="7">
        <f>VLOOKUP(B4,'Table 3'!$B$3:$D$46,3,FALSE)</f>
        <v>0.188</v>
      </c>
      <c r="F4" s="7">
        <v>0.188</v>
      </c>
      <c r="G4" s="7">
        <v>0.188</v>
      </c>
      <c r="H4" s="7">
        <v>0.188</v>
      </c>
      <c r="I4" s="7"/>
      <c r="J4" s="7"/>
      <c r="K4" s="7"/>
      <c r="L4" s="7"/>
      <c r="M4" s="7"/>
    </row>
    <row r="5" spans="1:13">
      <c r="A5" s="7" t="s">
        <v>127</v>
      </c>
      <c r="B5" s="7" t="s">
        <v>130</v>
      </c>
      <c r="C5" s="7" t="str">
        <f>VLOOKUP(B5,'Table 2'!$B$2:$E$44,4,FALSE)</f>
        <v>CHF</v>
      </c>
      <c r="D5" s="7">
        <v>1</v>
      </c>
      <c r="E5" s="7">
        <f>VLOOKUP(B5,'Table 3'!$B$3:$D$46,3,FALSE)</f>
        <v>-15</v>
      </c>
      <c r="F5" s="7">
        <v>-15</v>
      </c>
      <c r="G5" s="7">
        <v>-15</v>
      </c>
      <c r="H5" s="7">
        <v>-15</v>
      </c>
      <c r="I5" s="7"/>
      <c r="J5" s="7"/>
      <c r="K5" s="7"/>
      <c r="L5" s="7"/>
      <c r="M5" s="7"/>
    </row>
    <row r="6" spans="1:13">
      <c r="A6" s="7" t="s">
        <v>134</v>
      </c>
      <c r="B6" s="7" t="s">
        <v>135</v>
      </c>
      <c r="C6" s="7" t="str">
        <f>VLOOKUP(B6,'Table 2'!$B$2:$E$44,4,FALSE)</f>
        <v>CHF</v>
      </c>
      <c r="D6" s="7">
        <v>1</v>
      </c>
      <c r="E6" s="7">
        <f>VLOOKUP(B6,'Table 3'!$B$3:$D$46,3,FALSE)</f>
        <v>-15</v>
      </c>
      <c r="F6" s="7">
        <v>-15</v>
      </c>
      <c r="G6" s="7">
        <v>-15</v>
      </c>
      <c r="H6" s="7">
        <v>-15</v>
      </c>
      <c r="I6" s="7"/>
      <c r="J6" s="7"/>
      <c r="K6" s="7"/>
      <c r="L6" s="7"/>
      <c r="M6" s="7"/>
    </row>
    <row r="7" spans="1:13">
      <c r="A7" s="7" t="s">
        <v>139</v>
      </c>
      <c r="B7" s="7" t="s">
        <v>141</v>
      </c>
      <c r="C7" s="7" t="str">
        <f>VLOOKUP(B7,'Table 2'!$B$2:$E$44,4,FALSE)</f>
        <v>EUR</v>
      </c>
      <c r="D7" s="7">
        <v>1</v>
      </c>
      <c r="E7" s="7">
        <f>VLOOKUP(B7,'Table 3'!$B$3:$D$46,3,FALSE)</f>
        <v>-15</v>
      </c>
      <c r="F7" s="7">
        <v>-15</v>
      </c>
      <c r="G7" s="7">
        <v>-15</v>
      </c>
      <c r="H7" s="7">
        <v>-15</v>
      </c>
      <c r="I7" s="7"/>
      <c r="J7" s="7"/>
      <c r="K7" s="7"/>
      <c r="L7" s="7"/>
      <c r="M7" s="7"/>
    </row>
    <row r="8" spans="1:13">
      <c r="A8" s="7" t="s">
        <v>144</v>
      </c>
      <c r="B8" s="7" t="s">
        <v>145</v>
      </c>
      <c r="C8" s="7" t="str">
        <f>VLOOKUP(B8,'Table 2'!$B$2:$E$44,4,FALSE)</f>
        <v>EUR</v>
      </c>
      <c r="D8" s="7">
        <v>1</v>
      </c>
      <c r="E8" s="7">
        <f>VLOOKUP(B8,'Table 3'!$B$3:$D$46,3,FALSE)</f>
        <v>8</v>
      </c>
      <c r="F8" s="7">
        <v>8</v>
      </c>
      <c r="G8" s="7">
        <v>8</v>
      </c>
      <c r="H8" s="7">
        <v>8</v>
      </c>
      <c r="I8" s="7"/>
      <c r="J8" s="7"/>
      <c r="K8" s="7"/>
      <c r="L8" s="7"/>
      <c r="M8" s="7"/>
    </row>
    <row r="9" spans="1:13">
      <c r="A9" s="7" t="s">
        <v>148</v>
      </c>
      <c r="B9" s="7" t="s">
        <v>149</v>
      </c>
      <c r="C9" s="7" t="str">
        <f>VLOOKUP(B9,'Table 2'!$B$2:$E$44,4,FALSE)</f>
        <v>EUR</v>
      </c>
      <c r="D9" s="7">
        <v>1</v>
      </c>
      <c r="E9" s="7">
        <f>VLOOKUP(B9,'Table 3'!$B$3:$D$46,3,FALSE)</f>
        <v>8</v>
      </c>
      <c r="F9" s="7">
        <v>8</v>
      </c>
      <c r="G9" s="7">
        <v>8</v>
      </c>
      <c r="H9" s="7">
        <v>8</v>
      </c>
      <c r="I9" s="7"/>
      <c r="J9" s="7"/>
      <c r="K9" s="7"/>
      <c r="L9" s="7"/>
      <c r="M9" s="7"/>
    </row>
    <row r="10" spans="1:13">
      <c r="A10" s="7" t="s">
        <v>152</v>
      </c>
      <c r="B10" s="7" t="s">
        <v>153</v>
      </c>
      <c r="C10" s="7" t="str">
        <f>VLOOKUP(B10,'Table 2'!$B$2:$E$44,4,FALSE)</f>
        <v>EUR</v>
      </c>
      <c r="D10" s="7">
        <v>1</v>
      </c>
      <c r="E10" s="7">
        <f>VLOOKUP(B10,'Table 3'!$B$3:$D$46,3,FALSE)</f>
        <v>8</v>
      </c>
      <c r="F10" s="7">
        <v>8</v>
      </c>
      <c r="G10" s="7">
        <v>8</v>
      </c>
      <c r="H10" s="7">
        <v>8</v>
      </c>
      <c r="I10" s="7"/>
      <c r="J10" s="7"/>
      <c r="K10" s="7"/>
      <c r="L10" s="7"/>
      <c r="M10" s="7"/>
    </row>
    <row r="11" spans="1:13">
      <c r="A11" s="7" t="s">
        <v>156</v>
      </c>
      <c r="B11" s="7" t="s">
        <v>157</v>
      </c>
      <c r="C11" s="7" t="str">
        <f>VLOOKUP(B11,'Table 2'!$B$2:$E$44,4,FALSE)</f>
        <v>EUR</v>
      </c>
      <c r="D11" s="7">
        <v>1</v>
      </c>
      <c r="E11" s="7">
        <f>VLOOKUP(B11,'Table 3'!$B$3:$D$46,3,FALSE)</f>
        <v>-15</v>
      </c>
      <c r="F11" s="7">
        <v>-15</v>
      </c>
      <c r="G11" s="7">
        <v>-15</v>
      </c>
      <c r="H11" s="7">
        <v>-15</v>
      </c>
      <c r="I11" s="7"/>
      <c r="J11" s="7"/>
      <c r="K11" s="7"/>
      <c r="L11" s="7"/>
      <c r="M11" s="7"/>
    </row>
    <row r="12" spans="1:13">
      <c r="A12" s="7" t="s">
        <v>160</v>
      </c>
      <c r="B12" s="7" t="s">
        <v>161</v>
      </c>
      <c r="C12" s="7" t="str">
        <f>VLOOKUP(B12,'Table 2'!$B$2:$E$44,4,FALSE)</f>
        <v>EUR</v>
      </c>
      <c r="D12" s="7">
        <v>1</v>
      </c>
      <c r="E12" s="7">
        <f>VLOOKUP(B12,'Table 3'!$B$3:$D$46,3,FALSE)</f>
        <v>-15</v>
      </c>
      <c r="F12" s="7">
        <v>-15</v>
      </c>
      <c r="G12" s="7">
        <v>-15</v>
      </c>
      <c r="H12" s="7">
        <v>-15</v>
      </c>
      <c r="I12" s="7"/>
      <c r="J12" s="7"/>
      <c r="K12" s="7"/>
      <c r="L12" s="7"/>
      <c r="M12" s="7"/>
    </row>
    <row r="13" spans="1:13">
      <c r="A13" s="7" t="s">
        <v>164</v>
      </c>
      <c r="B13" s="7" t="s">
        <v>165</v>
      </c>
      <c r="C13" s="7" t="str">
        <f>VLOOKUP(B13,'Table 2'!$B$2:$E$44,4,FALSE)</f>
        <v>EUR</v>
      </c>
      <c r="D13" s="7">
        <v>1</v>
      </c>
      <c r="E13" s="7">
        <f>VLOOKUP(B13,'Table 3'!$B$3:$D$46,3,FALSE)</f>
        <v>-13</v>
      </c>
      <c r="F13" s="7">
        <v>-13</v>
      </c>
      <c r="G13" s="7">
        <v>-13</v>
      </c>
      <c r="H13" s="7">
        <v>-13</v>
      </c>
      <c r="I13" s="7"/>
      <c r="J13" s="7"/>
      <c r="K13" s="7"/>
      <c r="L13" s="7"/>
      <c r="M13" s="7"/>
    </row>
    <row r="14" spans="1:13">
      <c r="A14" s="7" t="s">
        <v>169</v>
      </c>
      <c r="B14" s="7" t="s">
        <v>170</v>
      </c>
      <c r="C14" s="7" t="str">
        <f>VLOOKUP(B14,'Table 2'!$B$2:$E$44,4,FALSE)</f>
        <v>EUR</v>
      </c>
      <c r="D14" s="7">
        <v>1</v>
      </c>
      <c r="E14" s="7">
        <f>VLOOKUP(B14,'Table 3'!$B$3:$D$46,3,FALSE)</f>
        <v>-0.54400000000000004</v>
      </c>
      <c r="F14" s="7">
        <v>-0.54400000000000004</v>
      </c>
      <c r="G14" s="7">
        <v>-0.54400000000000004</v>
      </c>
      <c r="H14" s="7">
        <v>-0.54400000000000004</v>
      </c>
      <c r="I14" s="7"/>
      <c r="J14" s="7"/>
      <c r="K14" s="7"/>
      <c r="L14" s="7"/>
      <c r="M14" s="7"/>
    </row>
    <row r="15" spans="1:13">
      <c r="A15" s="7" t="s">
        <v>174</v>
      </c>
      <c r="B15" s="7" t="s">
        <v>175</v>
      </c>
      <c r="C15" s="7" t="str">
        <f>VLOOKUP(B15,'Table 2'!$B$2:$E$44,4,FALSE)</f>
        <v>EUR</v>
      </c>
      <c r="D15" s="7">
        <v>1</v>
      </c>
      <c r="E15" s="7">
        <f>VLOOKUP(B15,'Table 3'!$B$3:$D$46,3,FALSE)</f>
        <v>-15</v>
      </c>
      <c r="F15" s="7">
        <v>-15</v>
      </c>
      <c r="G15" s="7">
        <v>-15</v>
      </c>
      <c r="H15" s="7">
        <v>-15</v>
      </c>
      <c r="I15" s="7"/>
      <c r="J15" s="7"/>
      <c r="K15" s="7"/>
      <c r="L15" s="7"/>
      <c r="M15" s="7"/>
    </row>
    <row r="16" spans="1:13">
      <c r="A16" s="7" t="s">
        <v>179</v>
      </c>
      <c r="B16" s="7" t="s">
        <v>180</v>
      </c>
      <c r="C16" s="7" t="s">
        <v>112</v>
      </c>
      <c r="D16" s="7">
        <v>1</v>
      </c>
      <c r="E16" s="7">
        <f>VLOOKUP(B16,'Table 3'!$B$3:$D$46,3,FALSE)</f>
        <v>-5.7</v>
      </c>
      <c r="F16" s="7">
        <v>-5.7</v>
      </c>
      <c r="G16" s="7">
        <v>-5.7</v>
      </c>
      <c r="H16" s="7">
        <v>-5.7</v>
      </c>
      <c r="I16" s="7"/>
      <c r="J16" s="7"/>
      <c r="K16" s="7"/>
      <c r="L16" s="7"/>
      <c r="M16" s="7"/>
    </row>
    <row r="17" spans="1:13">
      <c r="A17" s="7" t="s">
        <v>183</v>
      </c>
      <c r="B17" s="7" t="s">
        <v>184</v>
      </c>
      <c r="C17" s="7" t="str">
        <f>VLOOKUP(B17,'Table 2'!$B$2:$E$44,4,FALSE)</f>
        <v>NOK</v>
      </c>
      <c r="D17" s="7">
        <v>2</v>
      </c>
      <c r="E17" s="7">
        <f>VLOOKUP(B17,'Table 3'!$B$3:$D$46,3,FALSE)</f>
        <v>0</v>
      </c>
      <c r="F17" s="7">
        <v>0</v>
      </c>
      <c r="G17" s="7">
        <v>0</v>
      </c>
      <c r="H17" s="7">
        <v>0</v>
      </c>
      <c r="I17" s="7"/>
      <c r="J17" s="7"/>
      <c r="K17" s="7"/>
      <c r="L17" s="7"/>
      <c r="M17" s="7"/>
    </row>
    <row r="18" spans="1:13">
      <c r="A18" s="7" t="s">
        <v>189</v>
      </c>
      <c r="B18" s="7" t="s">
        <v>190</v>
      </c>
      <c r="C18" s="7" t="str">
        <f>VLOOKUP(B18,'Table 2'!$B$2:$E$44,4,FALSE)</f>
        <v>CHF</v>
      </c>
      <c r="D18" s="7">
        <v>1</v>
      </c>
      <c r="E18" s="7">
        <f>VLOOKUP(B18,'Table 3'!$B$3:$D$46,3,FALSE)</f>
        <v>-15</v>
      </c>
      <c r="F18" s="7">
        <v>-15</v>
      </c>
      <c r="G18" s="7">
        <v>-15</v>
      </c>
      <c r="H18" s="7">
        <v>-15</v>
      </c>
      <c r="I18" s="7"/>
      <c r="J18" s="7"/>
      <c r="K18" s="7"/>
      <c r="L18" s="7"/>
      <c r="M18" s="7"/>
    </row>
    <row r="19" spans="1:13">
      <c r="A19" s="7" t="s">
        <v>193</v>
      </c>
      <c r="B19" s="7" t="s">
        <v>194</v>
      </c>
      <c r="C19" s="7" t="str">
        <f>VLOOKUP(B19,'Table 2'!$B$2:$E$44,4,FALSE)</f>
        <v>CHF</v>
      </c>
      <c r="D19" s="7">
        <v>1</v>
      </c>
      <c r="E19" s="7">
        <f>VLOOKUP(B19,'Table 3'!$B$3:$D$46,3,FALSE)</f>
        <v>-15</v>
      </c>
      <c r="F19" s="7">
        <v>-15</v>
      </c>
      <c r="G19" s="7">
        <v>-15</v>
      </c>
      <c r="H19" s="7">
        <v>-15</v>
      </c>
      <c r="I19" s="7"/>
      <c r="J19" s="7"/>
      <c r="K19" s="7"/>
      <c r="L19" s="7"/>
      <c r="M19" s="7"/>
    </row>
    <row r="20" spans="1:13">
      <c r="A20" s="7" t="s">
        <v>197</v>
      </c>
      <c r="B20" s="7" t="s">
        <v>198</v>
      </c>
      <c r="C20" s="7" t="str">
        <f>VLOOKUP(B20,'Table 2'!$B$2:$E$44,4,FALSE)</f>
        <v>NOK</v>
      </c>
      <c r="D20" s="7">
        <v>2</v>
      </c>
      <c r="E20" s="7">
        <f>VLOOKUP(B20,'Table 3'!$B$3:$D$46,3,FALSE)</f>
        <v>0.34899999999999998</v>
      </c>
      <c r="F20" s="7">
        <v>0.34899999999999998</v>
      </c>
      <c r="G20" s="7">
        <v>0.34899999999999998</v>
      </c>
      <c r="H20" s="7">
        <v>0.34899999999999998</v>
      </c>
      <c r="I20" s="7"/>
      <c r="J20" s="7"/>
      <c r="K20" s="7"/>
      <c r="L20" s="7"/>
      <c r="M20" s="7"/>
    </row>
    <row r="21" spans="1:13">
      <c r="A21" s="7" t="s">
        <v>205</v>
      </c>
      <c r="B21" s="7" t="s">
        <v>206</v>
      </c>
      <c r="C21" s="7" t="str">
        <f>VLOOKUP(B21,'Table 2'!$B$2:$E$44,4,FALSE)</f>
        <v>EUR</v>
      </c>
      <c r="D21" s="7">
        <v>1</v>
      </c>
      <c r="E21" s="7">
        <f>VLOOKUP(B21,'Table 3'!$B$3:$D$46,3,FALSE)</f>
        <v>0.23</v>
      </c>
      <c r="F21" s="7">
        <v>0.23</v>
      </c>
      <c r="G21" s="7">
        <v>0.23</v>
      </c>
      <c r="H21" s="7">
        <v>0.23</v>
      </c>
      <c r="I21" s="7"/>
      <c r="J21" s="7"/>
      <c r="K21" s="7"/>
      <c r="L21" s="7"/>
      <c r="M21" s="7"/>
    </row>
    <row r="22" spans="1:13">
      <c r="A22" s="7" t="s">
        <v>210</v>
      </c>
      <c r="B22" s="7" t="s">
        <v>211</v>
      </c>
      <c r="C22" s="7" t="str">
        <f>VLOOKUP(B22,'Table 2'!$B$2:$E$44,4,FALSE)</f>
        <v>SEK</v>
      </c>
      <c r="D22" s="7">
        <v>1</v>
      </c>
      <c r="E22" s="7">
        <f>VLOOKUP(B22,'Table 3'!$B$3:$D$46,3,FALSE)</f>
        <v>-6.8000000000000005E-2</v>
      </c>
      <c r="F22" s="7">
        <v>-6.8000000000000005E-2</v>
      </c>
      <c r="G22" s="7">
        <v>-6.8000000000000005E-2</v>
      </c>
      <c r="H22" s="7">
        <v>-6.8000000000000005E-2</v>
      </c>
      <c r="I22" s="7"/>
      <c r="J22" s="7"/>
      <c r="K22" s="7"/>
      <c r="L22" s="7"/>
      <c r="M22" s="7"/>
    </row>
    <row r="23" spans="1:13">
      <c r="A23" s="7" t="s">
        <v>214</v>
      </c>
      <c r="B23" s="7" t="s">
        <v>215</v>
      </c>
      <c r="C23" s="7" t="str">
        <f>VLOOKUP(B23,'Table 2'!$B$2:$E$44,4,FALSE)</f>
        <v>EUR</v>
      </c>
      <c r="D23" s="7">
        <v>1</v>
      </c>
      <c r="E23" s="7">
        <f>VLOOKUP(B23,'Table 3'!$B$3:$D$46,3,FALSE)</f>
        <v>-13</v>
      </c>
      <c r="F23" s="7">
        <v>-13</v>
      </c>
      <c r="G23" s="7">
        <v>-13</v>
      </c>
      <c r="H23" s="7">
        <v>-13</v>
      </c>
      <c r="I23" s="7"/>
      <c r="J23" s="7"/>
      <c r="K23" s="7"/>
      <c r="L23" s="7"/>
      <c r="M23" s="7"/>
    </row>
    <row r="24" spans="1:13">
      <c r="A24" s="7" t="s">
        <v>218</v>
      </c>
      <c r="B24" s="7" t="s">
        <v>219</v>
      </c>
      <c r="C24" s="7" t="str">
        <f>VLOOKUP(B24,'Table 2'!$B$2:$E$44,4,FALSE)</f>
        <v>EUR</v>
      </c>
      <c r="D24" s="7">
        <v>1</v>
      </c>
      <c r="E24" s="7">
        <f>VLOOKUP(B24,'Table 3'!$B$3:$D$46,3,FALSE)</f>
        <v>-13</v>
      </c>
      <c r="F24" s="7">
        <v>-13</v>
      </c>
      <c r="G24" s="7">
        <v>-13</v>
      </c>
      <c r="H24" s="7">
        <v>-13</v>
      </c>
      <c r="I24" s="7"/>
      <c r="J24" s="7"/>
      <c r="K24" s="7"/>
      <c r="L24" s="7"/>
      <c r="M24" s="7"/>
    </row>
    <row r="25" spans="1:13">
      <c r="A25" s="7" t="s">
        <v>222</v>
      </c>
      <c r="B25" s="7" t="s">
        <v>211</v>
      </c>
      <c r="C25" s="7" t="str">
        <f>VLOOKUP(B25,'Table 2'!$B$2:$E$44,4,FALSE)</f>
        <v>SEK</v>
      </c>
      <c r="D25" s="7">
        <v>1</v>
      </c>
      <c r="E25" s="7">
        <f>VLOOKUP(B25,'Table 3'!$B$3:$D$46,3,FALSE)</f>
        <v>-6.8000000000000005E-2</v>
      </c>
      <c r="F25" s="7">
        <v>-6.8000000000000005E-2</v>
      </c>
      <c r="G25" s="7">
        <v>-6.8000000000000005E-2</v>
      </c>
      <c r="H25" s="7">
        <v>-6.8000000000000005E-2</v>
      </c>
      <c r="I25" s="7"/>
      <c r="J25" s="7"/>
      <c r="K25" s="7"/>
      <c r="L25" s="7"/>
      <c r="M25" s="7"/>
    </row>
    <row r="26" spans="1:13">
      <c r="A26" s="7" t="s">
        <v>225</v>
      </c>
      <c r="B26" s="7" t="s">
        <v>226</v>
      </c>
      <c r="C26" s="7" t="str">
        <f>VLOOKUP(B26,'Table 2'!$B$2:$E$44,4,FALSE)</f>
        <v>EUR</v>
      </c>
      <c r="D26" s="7">
        <v>1</v>
      </c>
      <c r="E26" s="7">
        <f>VLOOKUP(B26,'Table 3'!$B$3:$D$46,3,FALSE)</f>
        <v>-15</v>
      </c>
      <c r="F26" s="7">
        <v>-15</v>
      </c>
      <c r="G26" s="7">
        <v>-15</v>
      </c>
      <c r="H26" s="7">
        <v>-15</v>
      </c>
      <c r="I26" s="7"/>
      <c r="J26" s="7"/>
      <c r="K26" s="7"/>
      <c r="L26" s="7"/>
      <c r="M26" s="7"/>
    </row>
    <row r="27" spans="1:13">
      <c r="A27" s="7" t="s">
        <v>229</v>
      </c>
      <c r="B27" s="7" t="s">
        <v>230</v>
      </c>
      <c r="C27" s="7" t="s">
        <v>112</v>
      </c>
      <c r="D27" s="7">
        <v>1</v>
      </c>
      <c r="E27" s="7">
        <f>VLOOKUP(B27,'Table 3'!$B$3:$D$46,3,FALSE)</f>
        <v>-7.9000000000000001E-2</v>
      </c>
      <c r="F27" s="7">
        <v>-7.9000000000000001E-2</v>
      </c>
      <c r="G27" s="7">
        <v>-7.9000000000000001E-2</v>
      </c>
      <c r="H27" s="7">
        <v>-7.9000000000000001E-2</v>
      </c>
      <c r="I27" s="7"/>
      <c r="J27" s="7"/>
      <c r="K27" s="7"/>
      <c r="L27" s="7"/>
      <c r="M27" s="7"/>
    </row>
    <row r="28" spans="1:13">
      <c r="A28" s="7" t="s">
        <v>233</v>
      </c>
      <c r="B28" s="7" t="s">
        <v>234</v>
      </c>
      <c r="C28" s="7" t="str">
        <f>VLOOKUP(B28,'Table 2'!$B$2:$E$44,4,FALSE)</f>
        <v>EUR</v>
      </c>
      <c r="D28" s="7">
        <v>1</v>
      </c>
      <c r="E28" s="7">
        <f>VLOOKUP(B28,'Table 3'!$B$3:$D$46,3,FALSE)</f>
        <v>-15</v>
      </c>
      <c r="F28" s="7">
        <v>-15</v>
      </c>
      <c r="G28" s="7">
        <v>-15</v>
      </c>
      <c r="H28" s="7">
        <v>-15</v>
      </c>
      <c r="I28" s="7"/>
      <c r="J28" s="7"/>
      <c r="K28" s="7"/>
      <c r="L28" s="7"/>
      <c r="M28" s="7"/>
    </row>
    <row r="29" spans="1:13">
      <c r="A29" s="7" t="s">
        <v>237</v>
      </c>
      <c r="B29" s="7" t="s">
        <v>238</v>
      </c>
      <c r="C29" s="7" t="str">
        <f>VLOOKUP(B29,'Table 2'!$B$2:$E$44,4,FALSE)</f>
        <v>EUR</v>
      </c>
      <c r="D29" s="7">
        <v>1</v>
      </c>
      <c r="E29" s="7">
        <f>VLOOKUP(B29,'Table 3'!$B$3:$D$46,3,FALSE)</f>
        <v>-15</v>
      </c>
      <c r="F29" s="7">
        <v>-15</v>
      </c>
      <c r="G29" s="7">
        <v>-15</v>
      </c>
      <c r="H29" s="7">
        <v>-15</v>
      </c>
      <c r="I29" s="7"/>
      <c r="J29" s="7"/>
      <c r="K29" s="7"/>
      <c r="L29" s="7"/>
      <c r="M29" s="7"/>
    </row>
    <row r="30" spans="1:13">
      <c r="A30" s="7" t="s">
        <v>241</v>
      </c>
      <c r="B30" s="7" t="s">
        <v>243</v>
      </c>
      <c r="C30" s="7" t="str">
        <f>VLOOKUP(B30,'Table 2'!$B$2:$E$44,4,FALSE)</f>
        <v>JPY</v>
      </c>
      <c r="D30" s="7">
        <v>1</v>
      </c>
      <c r="E30" s="7">
        <f>VLOOKUP(B30,'Table 3'!$B$3:$D$46,3,FALSE)</f>
        <v>-6.5000000000000002E-2</v>
      </c>
      <c r="F30" s="7">
        <v>-6.5000000000000002E-2</v>
      </c>
      <c r="G30" s="7">
        <v>-6.5000000000000002E-2</v>
      </c>
      <c r="H30" s="7">
        <v>-6.5000000000000002E-2</v>
      </c>
      <c r="I30" s="7"/>
      <c r="J30" s="7"/>
      <c r="K30" s="7"/>
      <c r="L30" s="7"/>
      <c r="M30" s="7"/>
    </row>
    <row r="31" spans="1:13">
      <c r="A31" s="7" t="s">
        <v>956</v>
      </c>
      <c r="B31" s="7" t="s">
        <v>697</v>
      </c>
      <c r="C31" s="7" t="str">
        <f>VLOOKUP(B31,'Table 2'!$B$2:$E$44,4,FALSE)</f>
        <v>JPY</v>
      </c>
      <c r="D31" s="7">
        <v>1</v>
      </c>
      <c r="E31" s="7">
        <f>VLOOKUP(B31,'Table 3'!$B$3:$D$46,3,FALSE)</f>
        <v>-6.5000000000000002E-2</v>
      </c>
      <c r="F31" s="7">
        <v>-6.5000000000000002E-2</v>
      </c>
      <c r="G31" s="7">
        <v>-6.5000000000000002E-2</v>
      </c>
      <c r="H31" s="7">
        <v>-6.5000000000000002E-2</v>
      </c>
      <c r="I31" s="7"/>
      <c r="J31" s="7"/>
      <c r="K31" s="7"/>
      <c r="L31" s="7"/>
      <c r="M31" s="7"/>
    </row>
    <row r="32" spans="1:13">
      <c r="A32" s="7" t="s">
        <v>246</v>
      </c>
      <c r="B32" s="7" t="s">
        <v>247</v>
      </c>
      <c r="C32" s="7" t="str">
        <f>VLOOKUP(B32,'Table 2'!$B$2:$E$44,4,FALSE)</f>
        <v>EUR</v>
      </c>
      <c r="D32" s="7">
        <v>1</v>
      </c>
      <c r="E32" s="7">
        <f>VLOOKUP(B32,'Table 3'!$B$3:$D$46,3,FALSE)</f>
        <v>-0.55200000000000005</v>
      </c>
      <c r="F32" s="7">
        <v>-0.55200000000000005</v>
      </c>
      <c r="G32" s="7">
        <v>-0.55200000000000005</v>
      </c>
      <c r="H32" s="7">
        <v>-0.55200000000000005</v>
      </c>
      <c r="I32" s="7"/>
      <c r="J32" s="7"/>
      <c r="K32" s="7"/>
      <c r="L32" s="7"/>
      <c r="M32" s="7"/>
    </row>
    <row r="33" spans="1:13">
      <c r="A33" s="7" t="s">
        <v>250</v>
      </c>
      <c r="B33" s="7" t="s">
        <v>251</v>
      </c>
      <c r="C33" s="7" t="str">
        <f>VLOOKUP(B33,'Table 2'!$B$2:$E$44,4,FALSE)</f>
        <v>EUR</v>
      </c>
      <c r="D33" s="7">
        <v>1</v>
      </c>
      <c r="E33" s="7">
        <f>VLOOKUP(B33,'Table 3'!$B$3:$D$46,3,FALSE)</f>
        <v>-13</v>
      </c>
      <c r="F33" s="7">
        <v>-13</v>
      </c>
      <c r="G33" s="7">
        <v>-13</v>
      </c>
      <c r="H33" s="7">
        <v>-13</v>
      </c>
      <c r="I33" s="7"/>
      <c r="J33" s="7"/>
      <c r="K33" s="7"/>
      <c r="L33" s="7"/>
      <c r="M33" s="7"/>
    </row>
    <row r="34" spans="1:13">
      <c r="A34" s="7" t="s">
        <v>250</v>
      </c>
      <c r="B34" s="7" t="s">
        <v>254</v>
      </c>
      <c r="C34" s="7" t="str">
        <f>VLOOKUP(B34,'Table 2'!$B$2:$E$44,4,FALSE)</f>
        <v>CHF</v>
      </c>
      <c r="D34" s="7">
        <v>1</v>
      </c>
      <c r="E34" s="7">
        <f>VLOOKUP(B34,'Table 3'!$B$3:$D$46,3,FALSE)</f>
        <v>-5</v>
      </c>
      <c r="F34" s="7">
        <v>-5</v>
      </c>
      <c r="G34" s="7">
        <v>-5</v>
      </c>
      <c r="H34" s="7">
        <v>-5</v>
      </c>
      <c r="I34" s="7"/>
      <c r="J34" s="7"/>
      <c r="K34" s="7"/>
      <c r="L34" s="7"/>
      <c r="M34" s="7"/>
    </row>
    <row r="35" spans="1:13">
      <c r="A35" s="7" t="s">
        <v>250</v>
      </c>
      <c r="B35" s="7" t="s">
        <v>257</v>
      </c>
      <c r="C35" s="7" t="str">
        <f>VLOOKUP(B35,'Table 2'!$B$2:$E$44,4,FALSE)</f>
        <v>CHF</v>
      </c>
      <c r="D35" s="7">
        <v>1</v>
      </c>
      <c r="E35" s="7">
        <f>VLOOKUP(B35,'Table 3'!$B$3:$D$46,3,FALSE)</f>
        <v>-5</v>
      </c>
      <c r="F35" s="7">
        <v>-5</v>
      </c>
      <c r="G35" s="7">
        <v>-5</v>
      </c>
      <c r="H35" s="7">
        <v>-5</v>
      </c>
      <c r="I35" s="7"/>
      <c r="J35" s="7"/>
      <c r="K35" s="7"/>
      <c r="L35" s="7"/>
      <c r="M35" s="7"/>
    </row>
    <row r="36" spans="1:13">
      <c r="A36" s="7" t="s">
        <v>260</v>
      </c>
      <c r="B36" s="7" t="s">
        <v>261</v>
      </c>
      <c r="C36" s="7" t="s">
        <v>112</v>
      </c>
      <c r="D36" s="7">
        <v>1</v>
      </c>
      <c r="E36" s="7">
        <f>VLOOKUP(B36,'Table 3'!$B$3:$D$46,3,FALSE)</f>
        <v>-6.4000000000000001E-2</v>
      </c>
      <c r="F36" s="7">
        <v>-6.4000000000000001E-2</v>
      </c>
      <c r="G36" s="7">
        <v>-6.4000000000000001E-2</v>
      </c>
      <c r="H36" s="7">
        <v>-6.4000000000000001E-2</v>
      </c>
      <c r="I36" s="7"/>
      <c r="J36" s="7"/>
      <c r="K36" s="7"/>
      <c r="L36" s="7"/>
      <c r="M36" s="7"/>
    </row>
    <row r="37" spans="1:13">
      <c r="A37" s="7" t="s">
        <v>264</v>
      </c>
      <c r="B37" s="7" t="s">
        <v>265</v>
      </c>
      <c r="C37" s="7" t="str">
        <f>VLOOKUP(B37,'Table 2'!$B$2:$E$44,4,FALSE)</f>
        <v>JPY</v>
      </c>
      <c r="D37" s="7">
        <v>1</v>
      </c>
      <c r="E37" s="7">
        <f>VLOOKUP(B37,'Table 3'!$B$3:$D$46,3,FALSE)</f>
        <v>-75</v>
      </c>
      <c r="F37" s="7">
        <v>-75</v>
      </c>
      <c r="G37" s="7">
        <v>-75</v>
      </c>
      <c r="H37" s="7">
        <v>-75</v>
      </c>
      <c r="I37" s="7"/>
      <c r="J37" s="7"/>
      <c r="K37" s="7"/>
      <c r="L37" s="7"/>
      <c r="M37" s="7"/>
    </row>
    <row r="38" spans="1:13">
      <c r="A38" s="7" t="s">
        <v>267</v>
      </c>
      <c r="B38" s="7" t="s">
        <v>268</v>
      </c>
      <c r="C38" s="7" t="str">
        <f>VLOOKUP(B38,'Table 2'!$B$2:$E$44,4,FALSE)</f>
        <v>JPY</v>
      </c>
      <c r="D38" s="7">
        <v>1</v>
      </c>
      <c r="E38" s="7">
        <f>VLOOKUP(B38,'Table 3'!$B$3:$D$46,3,FALSE)</f>
        <v>-75</v>
      </c>
      <c r="F38" s="7">
        <v>-75</v>
      </c>
      <c r="G38" s="7">
        <v>-75</v>
      </c>
      <c r="H38" s="7">
        <v>-75</v>
      </c>
      <c r="I38" s="7"/>
      <c r="J38" s="7"/>
      <c r="K38" s="7"/>
      <c r="L38" s="7"/>
      <c r="M38" s="7"/>
    </row>
    <row r="39" spans="1:13">
      <c r="A39" s="7" t="s">
        <v>271</v>
      </c>
      <c r="B39" s="7" t="s">
        <v>272</v>
      </c>
      <c r="C39" s="7" t="str">
        <f>VLOOKUP(B39,'Table 2'!$B$2:$E$44,4,FALSE)</f>
        <v>EUR</v>
      </c>
      <c r="D39" s="7">
        <v>1</v>
      </c>
      <c r="E39" s="7">
        <f>VLOOKUP(B39,'Table 3'!$B$3:$D$46,3,FALSE)</f>
        <v>0</v>
      </c>
      <c r="F39" s="7">
        <v>0</v>
      </c>
      <c r="G39" s="7">
        <v>0</v>
      </c>
      <c r="H39" s="7">
        <v>0</v>
      </c>
      <c r="I39" s="7"/>
      <c r="J39" s="7"/>
      <c r="K39" s="7"/>
      <c r="L39" s="7"/>
      <c r="M39" s="7"/>
    </row>
    <row r="40" spans="1:13">
      <c r="A40" s="7" t="s">
        <v>275</v>
      </c>
      <c r="B40" s="7" t="s">
        <v>276</v>
      </c>
      <c r="C40" s="7" t="str">
        <f>VLOOKUP(B40,'Table 2'!$B$2:$E$44,4,FALSE)</f>
        <v>EUR</v>
      </c>
      <c r="D40" s="7">
        <v>1</v>
      </c>
      <c r="E40" s="7">
        <f>VLOOKUP(B40,'Table 3'!$B$3:$D$46,3,FALSE)</f>
        <v>0</v>
      </c>
      <c r="F40" s="7">
        <v>0</v>
      </c>
      <c r="G40" s="7">
        <v>0</v>
      </c>
      <c r="H40" s="7">
        <v>0</v>
      </c>
      <c r="I40" s="7"/>
      <c r="J40" s="7"/>
      <c r="K40" s="7"/>
      <c r="L40" s="7"/>
      <c r="M40" s="7"/>
    </row>
    <row r="41" spans="1:13">
      <c r="A41" s="7" t="s">
        <v>279</v>
      </c>
      <c r="B41" s="7" t="s">
        <v>280</v>
      </c>
      <c r="C41" s="7" t="str">
        <f>VLOOKUP(B41,'Table 2'!$B$2:$E$44,4,FALSE)</f>
        <v>EUR</v>
      </c>
      <c r="D41" s="7">
        <v>1</v>
      </c>
      <c r="E41" s="7">
        <f>VLOOKUP(B41,'Table 3'!$B$3:$D$46,3,FALSE)</f>
        <v>0</v>
      </c>
      <c r="F41" s="7">
        <v>0</v>
      </c>
      <c r="G41" s="7">
        <v>0</v>
      </c>
      <c r="H41" s="7">
        <v>0</v>
      </c>
      <c r="I41" s="7"/>
      <c r="J41" s="7"/>
      <c r="K41" s="7"/>
      <c r="L41" s="7"/>
      <c r="M41" s="7"/>
    </row>
    <row r="42" spans="1:13">
      <c r="A42" s="7" t="s">
        <v>283</v>
      </c>
      <c r="B42" s="7" t="s">
        <v>284</v>
      </c>
      <c r="C42" s="7" t="str">
        <f>VLOOKUP(B42,'Table 2'!$B$2:$E$44,4,FALSE)</f>
        <v>SEK</v>
      </c>
      <c r="D42" s="7">
        <v>1</v>
      </c>
      <c r="E42" s="7">
        <f>VLOOKUP(B42,'Table 3'!$B$3:$D$46,3,FALSE)</f>
        <v>-8.4000000000000005E-2</v>
      </c>
      <c r="F42" s="7">
        <v>-8.4000000000000005E-2</v>
      </c>
      <c r="G42" s="7">
        <v>-8.4000000000000005E-2</v>
      </c>
      <c r="H42" s="7">
        <v>-8.4000000000000005E-2</v>
      </c>
      <c r="I42" s="7"/>
      <c r="J42" s="7"/>
      <c r="K42" s="7"/>
      <c r="L42" s="7"/>
      <c r="M42" s="7"/>
    </row>
    <row r="43" spans="1:13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6"/>
  <sheetViews>
    <sheetView workbookViewId="0">
      <selection activeCell="E49" sqref="E49"/>
    </sheetView>
  </sheetViews>
  <sheetFormatPr defaultRowHeight="14.45"/>
  <cols>
    <col min="1" max="1" width="18.140625" customWidth="1"/>
    <col min="3" max="3" width="55.42578125" customWidth="1"/>
    <col min="4" max="4" width="17.42578125" customWidth="1"/>
    <col min="7" max="7" width="18.7109375" customWidth="1"/>
    <col min="12" max="12" width="19.28515625" style="2" customWidth="1"/>
  </cols>
  <sheetData>
    <row r="1" spans="1:15">
      <c r="A1" s="7" t="s">
        <v>951</v>
      </c>
      <c r="B1" s="7" t="s">
        <v>952</v>
      </c>
      <c r="C1" s="7" t="s">
        <v>962</v>
      </c>
      <c r="D1" s="7" t="s">
        <v>963</v>
      </c>
      <c r="E1" s="7" t="s">
        <v>964</v>
      </c>
      <c r="F1" s="7" t="s">
        <v>965</v>
      </c>
      <c r="G1" s="7" t="s">
        <v>966</v>
      </c>
      <c r="H1" s="7"/>
      <c r="I1" s="7"/>
      <c r="J1" s="7"/>
      <c r="K1" s="7"/>
      <c r="M1" s="7"/>
      <c r="N1" s="7"/>
      <c r="O1" s="7" t="s">
        <v>766</v>
      </c>
    </row>
    <row r="2" spans="1:15">
      <c r="A2" s="8">
        <f>'Table 2'!A2</f>
        <v>44106.319004629629</v>
      </c>
      <c r="B2" s="8" t="str">
        <f>'Table 2'!B2</f>
        <v>EZKL98Q3X0X9</v>
      </c>
      <c r="C2" s="8">
        <f>'Table 2'!C2</f>
        <v>0</v>
      </c>
      <c r="D2" s="7">
        <v>1E-4</v>
      </c>
      <c r="E2" s="7"/>
      <c r="F2" s="7"/>
      <c r="G2" s="7" t="s">
        <v>967</v>
      </c>
      <c r="H2" s="7"/>
      <c r="I2" s="7"/>
      <c r="J2" s="7"/>
      <c r="K2" s="7"/>
      <c r="M2" s="7"/>
      <c r="N2" s="7"/>
      <c r="O2" s="7"/>
    </row>
    <row r="3" spans="1:15">
      <c r="A3" s="8">
        <f>'Table 2'!A3</f>
        <v>44109.290289351855</v>
      </c>
      <c r="B3" s="8" t="str">
        <f>'Table 2'!B3</f>
        <v>EZLT5NMV8430</v>
      </c>
      <c r="C3" s="8" t="str">
        <f>'Table 2'!C3</f>
        <v>Equity Swap Non_Standard SE0000549412 SEK 20201021</v>
      </c>
      <c r="D3" s="7">
        <v>1E-4</v>
      </c>
      <c r="E3" s="7"/>
      <c r="F3" s="7"/>
      <c r="G3" s="7" t="s">
        <v>967</v>
      </c>
      <c r="H3" s="7"/>
      <c r="I3" s="7"/>
      <c r="J3" s="7"/>
      <c r="K3" s="7"/>
      <c r="M3" s="7"/>
      <c r="N3" s="7"/>
      <c r="O3" s="7"/>
    </row>
    <row r="4" spans="1:15">
      <c r="A4" s="8">
        <f>'Table 2'!A4</f>
        <v>44109.587476851855</v>
      </c>
      <c r="B4" s="8" t="str">
        <f>'Table 2'!B4</f>
        <v>EZ5B8J60CHJ5</v>
      </c>
      <c r="C4" s="8" t="str">
        <f>'Table 2'!C4</f>
        <v>Equity Swap Non_Standard NO0010063308 EUR 20201019</v>
      </c>
      <c r="D4" s="7">
        <v>1E-4</v>
      </c>
      <c r="E4" s="7"/>
      <c r="F4" s="7"/>
      <c r="G4" s="7" t="s">
        <v>967</v>
      </c>
      <c r="H4" s="7"/>
      <c r="I4" s="7"/>
      <c r="J4" s="7"/>
      <c r="K4" s="7"/>
      <c r="M4" s="7"/>
      <c r="N4" s="7"/>
      <c r="O4" s="7"/>
    </row>
    <row r="5" spans="1:15">
      <c r="A5" s="8">
        <f>'Table 2'!A5</f>
        <v>44111.435034722221</v>
      </c>
      <c r="B5" s="8" t="str">
        <f>'Table 2'!B5</f>
        <v>EZBMDW1MLCZ0</v>
      </c>
      <c r="C5" s="8" t="str">
        <f>'Table 2'!C5</f>
        <v>Equity Swap Non_Standard Multiple ISINs CHF 20201109</v>
      </c>
      <c r="D5" s="7">
        <v>1E-4</v>
      </c>
      <c r="E5" s="7"/>
      <c r="F5" s="7"/>
      <c r="G5" s="7" t="s">
        <v>967</v>
      </c>
      <c r="H5" s="7"/>
      <c r="I5" s="7"/>
      <c r="J5" s="7"/>
      <c r="K5" s="7"/>
      <c r="M5" s="7"/>
      <c r="N5" s="7"/>
      <c r="O5" s="7"/>
    </row>
    <row r="6" spans="1:15">
      <c r="A6" s="8">
        <f>'Table 2'!A6</f>
        <v>44111.476678240739</v>
      </c>
      <c r="B6" s="8" t="str">
        <f>'Table 2'!B6</f>
        <v>EZN9LSCFW406</v>
      </c>
      <c r="C6" s="8" t="str">
        <f>'Table 2'!C6</f>
        <v>Equity Swap Non_Standard Multiple ISINs CHF 20201109</v>
      </c>
      <c r="D6" s="7">
        <v>1E-4</v>
      </c>
      <c r="E6" s="7"/>
      <c r="F6" s="7"/>
      <c r="G6" s="7" t="s">
        <v>967</v>
      </c>
      <c r="H6" s="7"/>
      <c r="I6" s="7"/>
      <c r="J6" s="7"/>
      <c r="K6" s="7"/>
      <c r="M6" s="7"/>
      <c r="N6" s="7"/>
      <c r="O6" s="7"/>
    </row>
    <row r="7" spans="1:15">
      <c r="A7" s="8">
        <f>'Table 2'!A7</f>
        <v>44113.447743055556</v>
      </c>
      <c r="B7" s="8" t="str">
        <f>'Table 2'!B7</f>
        <v>EZNP51KY38W9</v>
      </c>
      <c r="C7" s="8" t="str">
        <f>'Table 2'!C7</f>
        <v>Equity Swap Non_Standard Multiple ISINs EUR 20201109</v>
      </c>
      <c r="D7" s="7">
        <v>1E-4</v>
      </c>
      <c r="E7" s="7"/>
      <c r="F7" s="7"/>
      <c r="G7" s="7" t="s">
        <v>967</v>
      </c>
      <c r="H7" s="7"/>
      <c r="I7" s="7"/>
      <c r="J7" s="7"/>
      <c r="K7" s="7"/>
      <c r="M7" s="7"/>
      <c r="N7" s="7"/>
      <c r="O7" s="7"/>
    </row>
    <row r="8" spans="1:15">
      <c r="A8" s="8">
        <f>'Table 2'!A8</f>
        <v>44117.528622685182</v>
      </c>
      <c r="B8" s="8" t="str">
        <f>'Table 2'!B8</f>
        <v>EZMT34YKPBK8</v>
      </c>
      <c r="C8" s="8" t="str">
        <f>'Table 2'!C8</f>
        <v>Equity Swap Non_Standard FR0000120271 EUR 20210113</v>
      </c>
      <c r="D8" s="7">
        <v>1E-4</v>
      </c>
      <c r="E8" s="7"/>
      <c r="F8" s="7"/>
      <c r="G8" s="7" t="s">
        <v>967</v>
      </c>
      <c r="H8" s="7"/>
      <c r="I8" s="7"/>
      <c r="J8" s="7"/>
      <c r="K8" s="7"/>
      <c r="M8" s="7"/>
      <c r="N8" s="7"/>
      <c r="O8" s="7"/>
    </row>
    <row r="9" spans="1:15">
      <c r="A9" s="8">
        <f>'Table 2'!A9</f>
        <v>44117.529363425929</v>
      </c>
      <c r="B9" s="8" t="str">
        <f>'Table 2'!B9</f>
        <v>EZ9HMQYX2CX6</v>
      </c>
      <c r="C9" s="8" t="str">
        <f>'Table 2'!C9</f>
        <v>Equity Swap Non_Standard FR0000120628 EUR 20210113</v>
      </c>
      <c r="D9" s="7">
        <v>1E-4</v>
      </c>
      <c r="E9" s="7"/>
      <c r="F9" s="7"/>
      <c r="G9" s="7" t="s">
        <v>967</v>
      </c>
      <c r="H9" s="7"/>
      <c r="I9" s="7"/>
      <c r="J9" s="7"/>
      <c r="K9" s="7"/>
      <c r="M9" s="7"/>
      <c r="N9" s="7"/>
      <c r="O9" s="7"/>
    </row>
    <row r="10" spans="1:15">
      <c r="A10" s="8">
        <f>'Table 2'!A10</f>
        <v>44117.530370370368</v>
      </c>
      <c r="B10" s="8" t="str">
        <f>'Table 2'!B10</f>
        <v>EZMBB4B9WL57</v>
      </c>
      <c r="C10" s="8" t="str">
        <f>'Table 2'!C10</f>
        <v>Equity Swap Non_Standard FR0000045072 EUR 20210113</v>
      </c>
      <c r="D10" s="7">
        <v>1E-4</v>
      </c>
      <c r="E10" s="7"/>
      <c r="F10" s="7"/>
      <c r="G10" s="7" t="s">
        <v>967</v>
      </c>
      <c r="H10" s="7"/>
      <c r="I10" s="7"/>
      <c r="J10" s="7"/>
      <c r="K10" s="7"/>
      <c r="M10" s="7"/>
      <c r="N10" s="7"/>
      <c r="O10" s="7"/>
    </row>
    <row r="11" spans="1:15">
      <c r="A11" s="8">
        <f>'Table 2'!A11</f>
        <v>44120.639606481483</v>
      </c>
      <c r="B11" s="8" t="str">
        <f>'Table 2'!B11</f>
        <v>EZ9XPVN44YR9</v>
      </c>
      <c r="C11" s="8" t="str">
        <f>'Table 2'!C11</f>
        <v>Equity Swap Non_Standard Multiple ISINs EUR 20201116</v>
      </c>
      <c r="D11" s="7">
        <v>1E-4</v>
      </c>
      <c r="E11" s="7"/>
      <c r="F11" s="7"/>
      <c r="G11" s="7" t="s">
        <v>967</v>
      </c>
      <c r="H11" s="7"/>
      <c r="I11" s="7"/>
      <c r="J11" s="7"/>
      <c r="K11" s="7"/>
      <c r="M11" s="7"/>
      <c r="N11" s="7"/>
      <c r="O11" s="7"/>
    </row>
    <row r="12" spans="1:15">
      <c r="A12" s="8">
        <f>'Table 2'!A12</f>
        <v>44123.452291666668</v>
      </c>
      <c r="B12" s="8" t="str">
        <f>'Table 2'!B12</f>
        <v>EZ794GRL6Q67</v>
      </c>
      <c r="C12" s="8" t="str">
        <f>'Table 2'!C12</f>
        <v>Equity Swap Non_Standard Multiple ISINs EUR 20201119</v>
      </c>
      <c r="D12" s="7">
        <v>1E-4</v>
      </c>
      <c r="E12" s="7"/>
      <c r="F12" s="7"/>
      <c r="G12" s="7" t="s">
        <v>967</v>
      </c>
      <c r="H12" s="7"/>
      <c r="I12" s="7"/>
      <c r="J12" s="7"/>
      <c r="K12" s="7"/>
      <c r="M12" s="7"/>
      <c r="N12" s="7"/>
      <c r="O12" s="7"/>
    </row>
    <row r="13" spans="1:15">
      <c r="A13" s="8">
        <f>'Table 2'!A13</f>
        <v>44127.629756944443</v>
      </c>
      <c r="B13" s="8" t="str">
        <f>'Table 2'!B13</f>
        <v>EZTKHS60W618</v>
      </c>
      <c r="C13" s="8" t="str">
        <f>'Table 2'!C13</f>
        <v>Equity Swap Non_Standard NL0010273215 EUR 20201109</v>
      </c>
      <c r="D13" s="7">
        <v>1E-4</v>
      </c>
      <c r="E13" s="7"/>
      <c r="F13" s="7"/>
      <c r="G13" s="7" t="s">
        <v>967</v>
      </c>
      <c r="H13" s="7"/>
      <c r="I13" s="7"/>
      <c r="J13" s="7"/>
      <c r="K13" s="7"/>
      <c r="M13" s="7"/>
      <c r="N13" s="7"/>
      <c r="O13" s="7"/>
    </row>
    <row r="14" spans="1:15">
      <c r="A14" s="8">
        <f>'Table 2'!A14</f>
        <v>44132.605393518519</v>
      </c>
      <c r="B14" s="8" t="str">
        <f>'Table 2'!B14</f>
        <v>EZ6J2TKCNW69</v>
      </c>
      <c r="C14" s="8" t="str">
        <f>'Table 2'!C14</f>
        <v>Equity Swap Non_Standard Multiple ISINs EUR 20201130</v>
      </c>
      <c r="D14" s="7">
        <v>1E-4</v>
      </c>
      <c r="E14" s="7"/>
      <c r="F14" s="7"/>
      <c r="G14" s="7" t="s">
        <v>967</v>
      </c>
      <c r="H14" s="7"/>
      <c r="I14" s="7"/>
      <c r="J14" s="7"/>
      <c r="K14" s="7"/>
      <c r="M14" s="7"/>
      <c r="N14" s="7"/>
      <c r="O14" s="7"/>
    </row>
    <row r="15" spans="1:15">
      <c r="A15" s="8">
        <f>'Table 2'!A15</f>
        <v>44133.472430555557</v>
      </c>
      <c r="B15" s="8" t="str">
        <f>'Table 2'!B15</f>
        <v>EZMR5JN728D0</v>
      </c>
      <c r="C15" s="8" t="str">
        <f>'Table 2'!C15</f>
        <v>Equity Swap Non_Standard Multiple ISINs EUR 20201130</v>
      </c>
      <c r="D15" s="7">
        <v>1E-4</v>
      </c>
      <c r="E15" s="7"/>
      <c r="F15" s="7"/>
      <c r="G15" s="7" t="s">
        <v>967</v>
      </c>
      <c r="H15" s="7"/>
      <c r="I15" s="7"/>
      <c r="J15" s="7"/>
      <c r="K15" s="7"/>
      <c r="M15" s="7"/>
      <c r="N15" s="7"/>
      <c r="O15" s="7"/>
    </row>
    <row r="16" spans="1:15">
      <c r="A16" s="8">
        <f>'Table 2'!A16</f>
        <v>44133.677245370367</v>
      </c>
      <c r="B16" s="8" t="str">
        <f>'Table 2'!B16</f>
        <v>EZH1J66JWJS7</v>
      </c>
      <c r="C16" s="8" t="str">
        <f>'Table 2'!C16</f>
        <v>Equity Swap Non_Standard Multiple ISINs EUR 20201130</v>
      </c>
      <c r="D16" s="7">
        <v>1E-4</v>
      </c>
      <c r="E16" s="7"/>
      <c r="F16" s="7"/>
      <c r="G16" s="7" t="s">
        <v>967</v>
      </c>
      <c r="H16" s="7"/>
      <c r="I16" s="7"/>
      <c r="J16" s="7"/>
      <c r="K16" s="7"/>
      <c r="M16" s="7"/>
      <c r="N16" s="7"/>
      <c r="O16" s="7"/>
    </row>
    <row r="17" spans="1:7">
      <c r="A17" s="8">
        <f>'Table 2'!A17</f>
        <v>44138.426689814813</v>
      </c>
      <c r="B17" s="8" t="str">
        <f>'Table 2'!B17</f>
        <v>EZ99ZYFWVCJ5</v>
      </c>
      <c r="C17" s="8" t="str">
        <f>'Table 2'!C17</f>
        <v>Equity Swap Non_Standard NO0003078800 NOK 20201117</v>
      </c>
      <c r="D17" s="7">
        <v>1E-4</v>
      </c>
      <c r="E17" s="7"/>
      <c r="F17" s="7"/>
      <c r="G17" s="7" t="s">
        <v>967</v>
      </c>
    </row>
    <row r="18" spans="1:7">
      <c r="A18" s="8">
        <f>'Table 2'!A18</f>
        <v>44140.424814814818</v>
      </c>
      <c r="B18" s="8" t="str">
        <f>'Table 2'!B18</f>
        <v>EZJDYXGGNZX1</v>
      </c>
      <c r="C18" s="8" t="str">
        <f>'Table 2'!C18</f>
        <v>Equity Swap Non_Standard NO0010096985 NOK 20201119</v>
      </c>
      <c r="D18" s="7">
        <v>1E-4</v>
      </c>
      <c r="E18" s="7"/>
      <c r="F18" s="7"/>
      <c r="G18" s="7" t="s">
        <v>967</v>
      </c>
    </row>
    <row r="19" spans="1:7">
      <c r="A19" s="8">
        <f>'Table 2'!A19</f>
        <v>44144.565810185188</v>
      </c>
      <c r="B19" s="8" t="str">
        <f>'Table 2'!B19</f>
        <v>EZZJBX97GHP4</v>
      </c>
      <c r="C19" s="8" t="str">
        <f>'Table 2'!C19</f>
        <v>Equity Swap Non_Standard Multiple ISINs CHF 20201209</v>
      </c>
      <c r="D19" s="7">
        <v>1E-4</v>
      </c>
      <c r="E19" s="7"/>
      <c r="F19" s="7"/>
      <c r="G19" s="7" t="s">
        <v>967</v>
      </c>
    </row>
    <row r="20" spans="1:7">
      <c r="A20" s="8">
        <f>'Table 2'!A20</f>
        <v>44144.586643518516</v>
      </c>
      <c r="B20" s="8" t="str">
        <f>'Table 2'!B20</f>
        <v>EZVJ6YWT12Y7</v>
      </c>
      <c r="C20" s="8" t="str">
        <f>'Table 2'!C20</f>
        <v>Equity Swap Non_Standard Multiple ISINs CHF 20201209</v>
      </c>
      <c r="D20" s="7">
        <v>1E-4</v>
      </c>
      <c r="E20" s="7"/>
      <c r="F20" s="7"/>
      <c r="G20" s="7" t="s">
        <v>967</v>
      </c>
    </row>
    <row r="21" spans="1:7">
      <c r="A21" s="8">
        <f>'Table 2'!A21</f>
        <v>44144.65048611111</v>
      </c>
      <c r="B21" s="8" t="str">
        <f>'Table 2'!B21</f>
        <v>EZ2CJF8H1SH8</v>
      </c>
      <c r="C21" s="8" t="str">
        <f>'Table 2'!C21</f>
        <v>Equity Swap Non_Standard Multiple ISINs EUR 20201209</v>
      </c>
      <c r="D21" s="7">
        <v>1E-4</v>
      </c>
      <c r="E21" s="7"/>
      <c r="F21" s="7"/>
      <c r="G21" s="7" t="s">
        <v>967</v>
      </c>
    </row>
    <row r="22" spans="1:7">
      <c r="A22" s="8">
        <f>'Table 2'!A22</f>
        <v>44146.334930555553</v>
      </c>
      <c r="B22" s="8" t="str">
        <f>'Table 2'!B22</f>
        <v>EZ2PG2XFG2R5</v>
      </c>
      <c r="C22" s="8" t="str">
        <f>'Table 2'!C22</f>
        <v>Equity Swap Non_Standard NO0010208051 NOK 20201118</v>
      </c>
      <c r="D22" s="7">
        <v>1E-4</v>
      </c>
      <c r="E22" s="7"/>
      <c r="F22" s="7"/>
      <c r="G22" s="7" t="s">
        <v>967</v>
      </c>
    </row>
    <row r="23" spans="1:7">
      <c r="A23" s="8">
        <f>'Table 2'!A23</f>
        <v>44148.491967592592</v>
      </c>
      <c r="B23" s="8" t="str">
        <f>'Table 2'!B23</f>
        <v>EZF269WP1986</v>
      </c>
      <c r="C23" s="8" t="str">
        <f>'Table 2'!C23</f>
        <v>Equity Swap Non_Standard NO0005052605 EUR 20201120</v>
      </c>
      <c r="D23" s="7">
        <v>1E-4</v>
      </c>
      <c r="E23" s="7"/>
      <c r="F23" s="7"/>
      <c r="G23" s="7" t="s">
        <v>967</v>
      </c>
    </row>
    <row r="24" spans="1:7">
      <c r="A24" s="8">
        <f>'Table 2'!A24</f>
        <v>44151.552407407406</v>
      </c>
      <c r="B24" s="8" t="str">
        <f>'Table 2'!B24</f>
        <v>EZRG8V8232C8</v>
      </c>
      <c r="C24" s="8" t="str">
        <f>'Table 2'!C24</f>
        <v>Equity Swap Non_Standard Multiple ISINs EUR 20201216</v>
      </c>
      <c r="D24" s="7">
        <v>1E-4</v>
      </c>
      <c r="E24" s="7"/>
      <c r="F24" s="7"/>
      <c r="G24" s="7" t="s">
        <v>967</v>
      </c>
    </row>
    <row r="25" spans="1:7">
      <c r="A25" s="8">
        <f>'Table 2'!A25</f>
        <v>44152.387337962966</v>
      </c>
      <c r="B25" s="8" t="str">
        <f>'Table 2'!B25</f>
        <v>EZB2G9ZKLTJ4</v>
      </c>
      <c r="C25" s="8" t="str">
        <f>'Table 2'!C25</f>
        <v>Equity Swap Non_Standard SE0007100581 SEK 20201201</v>
      </c>
      <c r="D25" s="7">
        <v>1E-4</v>
      </c>
      <c r="E25" s="7"/>
      <c r="F25" s="7"/>
      <c r="G25" s="7" t="s">
        <v>967</v>
      </c>
    </row>
    <row r="26" spans="1:7">
      <c r="A26" s="8">
        <f>'Table 2'!A26</f>
        <v>44154.489166666666</v>
      </c>
      <c r="B26" s="8" t="str">
        <f>'Table 2'!B26</f>
        <v>EZK1QHM8DLZ7</v>
      </c>
      <c r="C26" s="8" t="str">
        <f>'Table 2'!C26</f>
        <v>Equity Swap Non_Standard Multiple ISINs EUR 20201221</v>
      </c>
      <c r="D26" s="7">
        <v>1E-4</v>
      </c>
      <c r="E26" s="7"/>
      <c r="F26" s="7"/>
      <c r="G26" s="7" t="s">
        <v>967</v>
      </c>
    </row>
    <row r="27" spans="1:7">
      <c r="A27" s="8">
        <f>'Table 2'!A27</f>
        <v>44159.543043981481</v>
      </c>
      <c r="B27" s="8" t="str">
        <f>'Table 2'!B27</f>
        <v>EZ46Q6LQBNN8</v>
      </c>
      <c r="C27" s="8" t="str">
        <f>'Table 2'!C27</f>
        <v>Equity Swap Non_Standard Multiple ISINs EUR 20201216</v>
      </c>
      <c r="D27" s="7">
        <v>1E-4</v>
      </c>
      <c r="E27" s="7"/>
      <c r="F27" s="7"/>
      <c r="G27" s="7" t="s">
        <v>967</v>
      </c>
    </row>
    <row r="28" spans="1:7">
      <c r="A28" s="8">
        <f>'Table 2'!A28</f>
        <v>44160.713425925926</v>
      </c>
      <c r="B28" s="8" t="str">
        <f>'Table 2'!B28</f>
        <v>EZSBTH7Z8DG2</v>
      </c>
      <c r="C28" s="8" t="str">
        <f>'Table 2'!C28</f>
        <v>Equity Swap Non_Standard SE0000667925 SEK 20201209</v>
      </c>
      <c r="D28" s="7">
        <v>1E-4</v>
      </c>
      <c r="E28" s="7"/>
      <c r="F28" s="7"/>
      <c r="G28" s="7" t="s">
        <v>967</v>
      </c>
    </row>
    <row r="29" spans="1:7">
      <c r="A29" s="8">
        <f>'Table 2'!A29</f>
        <v>44162.639340277776</v>
      </c>
      <c r="B29" s="8" t="str">
        <f>'Table 2'!B29</f>
        <v>EZY3TYSBJLL5</v>
      </c>
      <c r="C29" s="8" t="str">
        <f>'Table 2'!C29</f>
        <v>Equity Swap Non_Standard Multiple ISINs EUR 20210108</v>
      </c>
      <c r="D29" s="7">
        <v>1E-4</v>
      </c>
      <c r="E29" s="7"/>
      <c r="F29" s="7"/>
      <c r="G29" s="7" t="s">
        <v>967</v>
      </c>
    </row>
    <row r="30" spans="1:7">
      <c r="A30" s="8">
        <f>'Table 2'!A30</f>
        <v>44162.713900462964</v>
      </c>
      <c r="B30" s="8" t="str">
        <f>'Table 2'!B30</f>
        <v>EZDNRTGV1QK3</v>
      </c>
      <c r="C30" s="8" t="str">
        <f>'Table 2'!C30</f>
        <v>Equity Swap Non_Standard SE0000163594 SEK 20201214</v>
      </c>
      <c r="D30" s="7">
        <v>1E-4</v>
      </c>
      <c r="E30" s="7"/>
      <c r="F30" s="7"/>
      <c r="G30" s="7" t="s">
        <v>967</v>
      </c>
    </row>
    <row r="31" spans="1:7">
      <c r="A31" s="8">
        <f>'Table 2'!A31</f>
        <v>44165.462870370371</v>
      </c>
      <c r="B31" s="8" t="str">
        <f>'Table 2'!B31</f>
        <v>EZXWS5964QJ9</v>
      </c>
      <c r="C31" s="8" t="str">
        <f>'Table 2'!C31</f>
        <v>Equity Swap Non_Standard Multiple ISINs EUR 20210104</v>
      </c>
      <c r="D31" s="7">
        <v>1E-4</v>
      </c>
      <c r="E31" s="7"/>
      <c r="F31" s="7"/>
      <c r="G31" s="7" t="s">
        <v>967</v>
      </c>
    </row>
    <row r="32" spans="1:7">
      <c r="A32" s="8">
        <f>'Table 2'!A32</f>
        <v>44165.478750000002</v>
      </c>
      <c r="B32" s="8" t="str">
        <f>'Table 2'!B32</f>
        <v>EZYWZW8J41X4</v>
      </c>
      <c r="C32" s="8" t="str">
        <f>'Table 2'!C32</f>
        <v>Equity Swap Non_Standard Multiple ISINs EUR 20210104</v>
      </c>
      <c r="D32" s="7">
        <v>1E-4</v>
      </c>
      <c r="E32" s="7"/>
      <c r="F32" s="7"/>
      <c r="G32" s="7" t="s">
        <v>967</v>
      </c>
    </row>
    <row r="33" spans="1:7">
      <c r="A33" s="8">
        <f>'Table 2'!A33</f>
        <v>44169</v>
      </c>
      <c r="B33" s="8" t="str">
        <f>'Table 2'!B33</f>
        <v>EZYC4MYQVMZ4</v>
      </c>
      <c r="C33" s="8" t="str">
        <f>'Table 2'!C33</f>
        <v>Equity Swap Non_Standard Multiple ISINs JPY 20210105</v>
      </c>
      <c r="D33" s="7">
        <v>1E-4</v>
      </c>
      <c r="E33" s="7"/>
      <c r="F33" s="7"/>
      <c r="G33" s="7" t="s">
        <v>967</v>
      </c>
    </row>
    <row r="34" spans="1:7">
      <c r="A34" s="8">
        <f>'Table 2'!A34</f>
        <v>44172</v>
      </c>
      <c r="B34" s="8" t="str">
        <f>'Table 2'!B34</f>
        <v>EZNC2FJ67R03</v>
      </c>
      <c r="C34" s="8" t="str">
        <f>'Table 2'!C34</f>
        <v>Equity Swap Non_Standard Multiple ISINs JPY 20210106</v>
      </c>
      <c r="D34" s="7">
        <v>1E-4</v>
      </c>
      <c r="E34" s="7"/>
      <c r="F34" s="7"/>
      <c r="G34" s="7" t="s">
        <v>967</v>
      </c>
    </row>
    <row r="35" spans="1:7">
      <c r="A35" s="8">
        <f>'Table 2'!A35</f>
        <v>44173</v>
      </c>
      <c r="B35" s="8" t="str">
        <f>'Table 2'!B35</f>
        <v>EZL8G77KMGJ3</v>
      </c>
      <c r="C35" s="8" t="str">
        <f>'Table 2'!C35</f>
        <v>Equity Swap Non_Standard FI0009005961 EUR 20201222</v>
      </c>
      <c r="D35" s="7">
        <v>1E-4</v>
      </c>
      <c r="E35" s="7"/>
      <c r="F35" s="7"/>
      <c r="G35" s="7" t="s">
        <v>967</v>
      </c>
    </row>
    <row r="36" spans="1:7">
      <c r="A36" s="8">
        <f>'Table 2'!A36</f>
        <v>44174</v>
      </c>
      <c r="B36" s="8" t="str">
        <f>'Table 2'!B36</f>
        <v>EZXZXXQ7BVG8</v>
      </c>
      <c r="C36" s="8" t="str">
        <f>'Table 2'!C36</f>
        <v>Equity Swap Non_Standard Multiple ISINs JPY 20210107</v>
      </c>
      <c r="D36" s="7">
        <v>1E-4</v>
      </c>
      <c r="E36" s="7"/>
      <c r="F36" s="7"/>
      <c r="G36" s="7" t="s">
        <v>967</v>
      </c>
    </row>
    <row r="37" spans="1:7">
      <c r="A37" s="8">
        <f>'Table 2'!A37</f>
        <v>44174</v>
      </c>
      <c r="B37" s="8" t="str">
        <f>'Table 2'!B37</f>
        <v>EZK8HVH72426</v>
      </c>
      <c r="C37" s="8" t="str">
        <f>'Table 2'!C37</f>
        <v>Equity Swap Non_Standard Multiple ISINs EUR 20210111</v>
      </c>
      <c r="D37" s="7">
        <v>1E-4</v>
      </c>
      <c r="E37" s="7"/>
      <c r="F37" s="7"/>
      <c r="G37" s="7" t="s">
        <v>967</v>
      </c>
    </row>
    <row r="38" spans="1:7">
      <c r="A38" s="8">
        <f>'Table 2'!A38</f>
        <v>44174</v>
      </c>
      <c r="B38" s="8" t="str">
        <f>'Table 2'!B38</f>
        <v>EZKZHPJM6430</v>
      </c>
      <c r="C38" s="8" t="str">
        <f>'Table 2'!C38</f>
        <v>Equity Swap Non_Standard Multiple ISINs CHF 20210111</v>
      </c>
      <c r="D38" s="7">
        <v>1E-4</v>
      </c>
      <c r="E38" s="7"/>
      <c r="F38" s="7"/>
      <c r="G38" s="7" t="s">
        <v>967</v>
      </c>
    </row>
    <row r="39" spans="1:7">
      <c r="A39" s="8">
        <f>'Table 2'!A39</f>
        <v>44174</v>
      </c>
      <c r="B39" s="8" t="str">
        <f>'Table 2'!B39</f>
        <v>EZT47155B4H3</v>
      </c>
      <c r="C39" s="8" t="str">
        <f>'Table 2'!C39</f>
        <v>Equity Swap Non_Standard Multiple ISINs CHF 20210111</v>
      </c>
      <c r="D39" s="7">
        <v>1E-4</v>
      </c>
      <c r="E39" s="7"/>
      <c r="F39" s="7"/>
      <c r="G39" s="7" t="s">
        <v>967</v>
      </c>
    </row>
    <row r="40" spans="1:7">
      <c r="A40" s="8">
        <f>'Table 2'!A40</f>
        <v>44175</v>
      </c>
      <c r="B40" s="8" t="str">
        <f>'Table 2'!B40</f>
        <v>EZKMCJ4L90V2</v>
      </c>
      <c r="C40" s="8" t="str">
        <f>'Table 2'!C40</f>
        <v>Equity Swap Non_Standard Multiple ISINs JPY 20210108</v>
      </c>
      <c r="D40" s="7">
        <v>1E-4</v>
      </c>
      <c r="E40" s="7"/>
      <c r="F40" s="7"/>
      <c r="G40" s="7" t="s">
        <v>967</v>
      </c>
    </row>
    <row r="41" spans="1:7">
      <c r="A41" s="8">
        <f>'Table 2'!A41</f>
        <v>44181</v>
      </c>
      <c r="B41" s="8" t="str">
        <f>'Table 2'!B41</f>
        <v>EZXWMTWR7YT1</v>
      </c>
      <c r="C41" s="8" t="str">
        <f>'Table 2'!C41</f>
        <v>Equity Swap Non_Standard Multiple ISINs EUR 20210118</v>
      </c>
      <c r="D41" s="7">
        <v>1E-4</v>
      </c>
      <c r="E41" s="7"/>
      <c r="F41" s="7"/>
      <c r="G41" s="7" t="s">
        <v>967</v>
      </c>
    </row>
    <row r="42" spans="1:7">
      <c r="A42" s="8">
        <f>'Table 2'!A42</f>
        <v>44181</v>
      </c>
      <c r="B42" s="8" t="str">
        <f>'Table 2'!B42</f>
        <v>EZ0GQB1Q86N0</v>
      </c>
      <c r="C42" s="8" t="str">
        <f>'Table 2'!C42</f>
        <v>Equity Swap Non_Standard Multiple ISINs EUR 20210118</v>
      </c>
      <c r="D42" s="7">
        <v>1E-4</v>
      </c>
      <c r="E42" s="7"/>
      <c r="F42" s="7"/>
      <c r="G42" s="7" t="s">
        <v>967</v>
      </c>
    </row>
    <row r="43" spans="1:7">
      <c r="A43" s="8">
        <f>'Table 2'!A43</f>
        <v>44186</v>
      </c>
      <c r="B43" s="8" t="str">
        <f>'Table 2'!B43</f>
        <v>EZQL6YP2P0W3</v>
      </c>
      <c r="C43" s="8" t="str">
        <f>'Table 2'!C43</f>
        <v>Equity Swap Non_Standard Multiple ISINs EUR 20210121</v>
      </c>
      <c r="D43" s="7">
        <v>1E-4</v>
      </c>
      <c r="E43" s="7"/>
      <c r="F43" s="7"/>
      <c r="G43" s="7" t="s">
        <v>967</v>
      </c>
    </row>
    <row r="44" spans="1:7">
      <c r="A44" s="8">
        <f>'Table 2'!A44</f>
        <v>44186</v>
      </c>
      <c r="B44" s="8" t="str">
        <f>'Table 2'!B44</f>
        <v>EZ921SPSMW22</v>
      </c>
      <c r="C44" s="8" t="str">
        <f>'Table 2'!C44</f>
        <v>Equity Swap Non_Standard SE0000549412 SEK 20210104</v>
      </c>
      <c r="D44" s="7">
        <v>1E-4</v>
      </c>
      <c r="E44" s="7"/>
      <c r="F44" s="7"/>
      <c r="G44" s="7" t="s">
        <v>967</v>
      </c>
    </row>
    <row r="45" spans="1:7">
      <c r="A45" s="8"/>
      <c r="B45" s="8"/>
      <c r="C45" s="8"/>
      <c r="D45" s="7"/>
      <c r="E45" s="7"/>
      <c r="F45" s="7"/>
      <c r="G45" s="7"/>
    </row>
    <row r="46" spans="1:7">
      <c r="A46" s="8"/>
      <c r="B46" s="8"/>
      <c r="C46" s="8"/>
      <c r="D46" s="7"/>
      <c r="E46" s="7"/>
      <c r="F46" s="7"/>
      <c r="G46" s="7"/>
    </row>
    <row r="47" spans="1:7">
      <c r="A47" s="8"/>
      <c r="B47" s="8"/>
      <c r="C47" s="7"/>
      <c r="D47" s="7"/>
      <c r="E47" s="7"/>
      <c r="F47" s="7"/>
      <c r="G47" s="7"/>
    </row>
    <row r="48" spans="1:7">
      <c r="A48" s="8"/>
      <c r="B48" s="8"/>
      <c r="C48" s="7"/>
      <c r="D48" s="7"/>
      <c r="E48" s="7"/>
      <c r="F48" s="7"/>
      <c r="G48" s="7"/>
    </row>
    <row r="49" spans="1:4">
      <c r="A49" s="8"/>
      <c r="B49" s="8"/>
      <c r="C49" s="7"/>
      <c r="D49" s="7"/>
    </row>
    <row r="50" spans="1:4">
      <c r="A50" s="8"/>
      <c r="B50" s="8"/>
      <c r="C50" s="7"/>
      <c r="D50" s="7"/>
    </row>
    <row r="51" spans="1:4">
      <c r="A51" s="8"/>
      <c r="B51" s="8"/>
      <c r="C51" s="7"/>
      <c r="D51" s="7"/>
    </row>
    <row r="52" spans="1:4">
      <c r="A52" s="8"/>
      <c r="B52" s="8"/>
      <c r="C52" s="7"/>
      <c r="D52" s="7"/>
    </row>
    <row r="53" spans="1:4">
      <c r="A53" s="8"/>
      <c r="B53" s="8"/>
      <c r="C53" s="7"/>
      <c r="D53" s="7"/>
    </row>
    <row r="54" spans="1:4">
      <c r="A54" s="8"/>
      <c r="B54" s="8"/>
      <c r="C54" s="7"/>
      <c r="D54" s="7"/>
    </row>
    <row r="55" spans="1:4">
      <c r="A55" s="8"/>
      <c r="B55" s="8"/>
      <c r="C55" s="7"/>
      <c r="D55" s="7"/>
    </row>
    <row r="56" spans="1:4">
      <c r="A56" s="8"/>
      <c r="B56" s="8"/>
      <c r="C56" s="7"/>
      <c r="D56" s="7"/>
    </row>
    <row r="57" spans="1:4">
      <c r="A57" s="8"/>
      <c r="B57" s="8"/>
      <c r="C57" s="7"/>
      <c r="D57" s="7"/>
    </row>
    <row r="58" spans="1:4">
      <c r="A58" s="8"/>
      <c r="B58" s="8"/>
      <c r="C58" s="7"/>
      <c r="D58" s="7"/>
    </row>
    <row r="59" spans="1:4">
      <c r="A59" s="8"/>
      <c r="B59" s="8"/>
      <c r="C59" s="7"/>
      <c r="D59" s="7"/>
    </row>
    <row r="60" spans="1:4">
      <c r="A60" s="8"/>
      <c r="B60" s="8"/>
      <c r="C60" s="7"/>
      <c r="D60" s="7"/>
    </row>
    <row r="61" spans="1:4">
      <c r="A61" s="8"/>
      <c r="B61" s="8"/>
      <c r="C61" s="7"/>
      <c r="D61" s="7"/>
    </row>
    <row r="62" spans="1:4">
      <c r="A62" s="8"/>
      <c r="B62" s="8"/>
      <c r="C62" s="7"/>
      <c r="D62" s="7"/>
    </row>
    <row r="63" spans="1:4">
      <c r="A63" s="8"/>
      <c r="B63" s="8"/>
      <c r="C63" s="7"/>
      <c r="D63" s="7"/>
    </row>
    <row r="64" spans="1:4">
      <c r="A64" s="8"/>
      <c r="B64" s="7"/>
      <c r="C64" s="7"/>
      <c r="D64" s="7"/>
    </row>
    <row r="65" spans="1:4">
      <c r="A65" s="8"/>
      <c r="B65" s="7"/>
      <c r="C65" s="7"/>
      <c r="D65" s="7"/>
    </row>
    <row r="66" spans="1:4">
      <c r="A66" s="8"/>
      <c r="B66" s="7"/>
      <c r="C66" s="7"/>
      <c r="D66" s="7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2"/>
  <sheetViews>
    <sheetView tabSelected="1" topLeftCell="C1" workbookViewId="0">
      <selection activeCell="I20" sqref="I20"/>
    </sheetView>
  </sheetViews>
  <sheetFormatPr defaultRowHeight="14.45"/>
  <cols>
    <col min="1" max="1" width="10.5703125" bestFit="1" customWidth="1"/>
    <col min="2" max="2" width="17" customWidth="1"/>
    <col min="3" max="3" width="22.7109375" bestFit="1" customWidth="1"/>
    <col min="4" max="4" width="15.7109375" bestFit="1" customWidth="1"/>
    <col min="5" max="5" width="18.7109375" bestFit="1" customWidth="1"/>
    <col min="6" max="6" width="33.7109375" customWidth="1"/>
    <col min="7" max="7" width="15.5703125" customWidth="1"/>
    <col min="8" max="8" width="15.7109375" customWidth="1"/>
    <col min="9" max="9" width="16.5703125" customWidth="1"/>
  </cols>
  <sheetData>
    <row r="1" spans="1:10">
      <c r="A1" s="7" t="s">
        <v>968</v>
      </c>
      <c r="B1" s="7" t="s">
        <v>317</v>
      </c>
      <c r="C1" s="7" t="s">
        <v>969</v>
      </c>
      <c r="D1" s="7" t="s">
        <v>970</v>
      </c>
      <c r="E1" s="7" t="s">
        <v>971</v>
      </c>
      <c r="F1" s="7" t="s">
        <v>972</v>
      </c>
      <c r="G1" s="7" t="s">
        <v>973</v>
      </c>
      <c r="H1" s="7" t="s">
        <v>974</v>
      </c>
      <c r="I1" s="7" t="s">
        <v>975</v>
      </c>
      <c r="J1" s="7" t="s">
        <v>976</v>
      </c>
    </row>
    <row r="2" spans="1:10">
      <c r="A2" s="8" t="s">
        <v>96</v>
      </c>
      <c r="B2" s="8" t="s">
        <v>104</v>
      </c>
      <c r="C2" s="7">
        <v>1</v>
      </c>
      <c r="D2" s="7">
        <v>1</v>
      </c>
      <c r="E2" s="7">
        <v>630000000</v>
      </c>
      <c r="F2" s="7"/>
      <c r="G2" s="7"/>
      <c r="H2" s="7">
        <v>630000000</v>
      </c>
      <c r="I2" s="7">
        <v>630000000</v>
      </c>
      <c r="J2" s="7">
        <v>0</v>
      </c>
    </row>
    <row r="3" spans="1:10">
      <c r="A3" s="8" t="s">
        <v>111</v>
      </c>
      <c r="B3" s="8" t="s">
        <v>854</v>
      </c>
      <c r="C3" s="7">
        <v>2</v>
      </c>
      <c r="D3" s="7">
        <v>2</v>
      </c>
      <c r="E3" s="7">
        <v>378012000</v>
      </c>
      <c r="F3" s="7"/>
      <c r="G3" s="7"/>
      <c r="H3" s="7">
        <v>189006000</v>
      </c>
      <c r="I3" s="7">
        <v>189006000</v>
      </c>
      <c r="J3" s="7">
        <v>0</v>
      </c>
    </row>
    <row r="4" spans="1:10">
      <c r="A4" s="8" t="s">
        <v>118</v>
      </c>
      <c r="B4" s="8" t="s">
        <v>119</v>
      </c>
      <c r="C4" s="7">
        <v>1</v>
      </c>
      <c r="D4" s="7">
        <v>1</v>
      </c>
      <c r="E4" s="7">
        <v>798000000</v>
      </c>
      <c r="F4" s="7"/>
      <c r="G4" s="7"/>
      <c r="H4" s="7">
        <v>798000000</v>
      </c>
      <c r="I4" s="7">
        <v>798000000</v>
      </c>
      <c r="J4" s="7">
        <v>0</v>
      </c>
    </row>
    <row r="5" spans="1:10">
      <c r="A5" s="8" t="s">
        <v>127</v>
      </c>
      <c r="B5" s="8" t="s">
        <v>130</v>
      </c>
      <c r="C5" s="7">
        <v>1</v>
      </c>
      <c r="D5" s="7">
        <v>1</v>
      </c>
      <c r="E5" s="7">
        <v>170918545</v>
      </c>
      <c r="F5" s="7"/>
      <c r="G5" s="7"/>
      <c r="H5" s="7">
        <v>170918545</v>
      </c>
      <c r="I5" s="7">
        <v>170918545</v>
      </c>
      <c r="J5" s="7">
        <v>0</v>
      </c>
    </row>
    <row r="6" spans="1:10">
      <c r="A6" s="8" t="s">
        <v>134</v>
      </c>
      <c r="B6" s="8" t="s">
        <v>135</v>
      </c>
      <c r="C6" s="7">
        <v>1</v>
      </c>
      <c r="D6" s="7">
        <v>1</v>
      </c>
      <c r="E6" s="7">
        <v>63338137.799999997</v>
      </c>
      <c r="F6" s="7"/>
      <c r="G6" s="7"/>
      <c r="H6" s="7">
        <v>63338137.799999997</v>
      </c>
      <c r="I6" s="7">
        <v>63338137.799999997</v>
      </c>
      <c r="J6" s="7">
        <v>0</v>
      </c>
    </row>
    <row r="7" spans="1:10">
      <c r="A7" s="8" t="s">
        <v>139</v>
      </c>
      <c r="B7" s="8" t="s">
        <v>141</v>
      </c>
      <c r="C7" s="7">
        <v>1</v>
      </c>
      <c r="D7" s="7">
        <v>1</v>
      </c>
      <c r="E7" s="7">
        <v>50371543.090000004</v>
      </c>
      <c r="F7" s="7"/>
      <c r="G7" s="7"/>
      <c r="H7" s="7">
        <v>50371543.090000004</v>
      </c>
      <c r="I7" s="7">
        <v>50371543.090000004</v>
      </c>
      <c r="J7" s="7">
        <v>0</v>
      </c>
    </row>
    <row r="8" spans="1:10">
      <c r="A8" s="8" t="s">
        <v>144</v>
      </c>
      <c r="B8" s="8" t="s">
        <v>145</v>
      </c>
      <c r="C8" s="7">
        <v>1</v>
      </c>
      <c r="D8" s="7">
        <v>1</v>
      </c>
      <c r="E8" s="7">
        <v>129999988.8</v>
      </c>
      <c r="F8" s="7"/>
      <c r="G8" s="7"/>
      <c r="H8" s="7">
        <v>129999988.8</v>
      </c>
      <c r="I8" s="7">
        <v>129999988.8</v>
      </c>
      <c r="J8" s="7">
        <v>0</v>
      </c>
    </row>
    <row r="9" spans="1:10">
      <c r="A9" s="8" t="s">
        <v>148</v>
      </c>
      <c r="B9" s="8" t="s">
        <v>149</v>
      </c>
      <c r="C9" s="7">
        <v>1</v>
      </c>
      <c r="D9" s="7">
        <v>1</v>
      </c>
      <c r="E9" s="7">
        <v>20000003.859999999</v>
      </c>
      <c r="F9" s="7"/>
      <c r="G9" s="7"/>
      <c r="H9" s="7">
        <v>20000003.859999999</v>
      </c>
      <c r="I9" s="7">
        <v>20000003.859999999</v>
      </c>
      <c r="J9" s="7">
        <v>0</v>
      </c>
    </row>
    <row r="10" spans="1:10">
      <c r="A10" s="8" t="s">
        <v>152</v>
      </c>
      <c r="B10" s="8" t="s">
        <v>153</v>
      </c>
      <c r="C10" s="7">
        <v>1</v>
      </c>
      <c r="D10" s="7">
        <v>1</v>
      </c>
      <c r="E10" s="7">
        <v>49999997.5</v>
      </c>
      <c r="F10" s="7"/>
      <c r="G10" s="7"/>
      <c r="H10" s="7">
        <v>49999997.5</v>
      </c>
      <c r="I10" s="7">
        <v>49999997.5</v>
      </c>
      <c r="J10" s="7">
        <v>0</v>
      </c>
    </row>
    <row r="11" spans="1:10">
      <c r="A11" s="8" t="s">
        <v>156</v>
      </c>
      <c r="B11" s="8" t="s">
        <v>157</v>
      </c>
      <c r="C11" s="7">
        <v>1</v>
      </c>
      <c r="D11" s="7">
        <v>1</v>
      </c>
      <c r="E11" s="7">
        <v>87119657.930000007</v>
      </c>
      <c r="F11" s="7"/>
      <c r="G11" s="7"/>
      <c r="H11" s="7">
        <v>87119657.930000007</v>
      </c>
      <c r="I11" s="7">
        <v>87119657.930000007</v>
      </c>
      <c r="J11" s="7">
        <v>0</v>
      </c>
    </row>
    <row r="12" spans="1:10">
      <c r="A12" s="8" t="s">
        <v>160</v>
      </c>
      <c r="B12" s="8" t="s">
        <v>161</v>
      </c>
      <c r="C12" s="7">
        <v>1</v>
      </c>
      <c r="D12" s="7">
        <v>1</v>
      </c>
      <c r="E12" s="7">
        <v>71906559.980000004</v>
      </c>
      <c r="F12" s="7"/>
      <c r="G12" s="7"/>
      <c r="H12" s="7">
        <v>71906559.980000004</v>
      </c>
      <c r="I12" s="7">
        <v>71906559.980000004</v>
      </c>
      <c r="J12" s="7">
        <v>0</v>
      </c>
    </row>
    <row r="13" spans="1:10">
      <c r="A13" s="8" t="s">
        <v>164</v>
      </c>
      <c r="B13" s="8" t="s">
        <v>165</v>
      </c>
      <c r="C13" s="7">
        <v>1</v>
      </c>
      <c r="D13" s="7">
        <v>1</v>
      </c>
      <c r="E13" s="7">
        <v>110821116.95999999</v>
      </c>
      <c r="F13" s="7"/>
      <c r="G13" s="7"/>
      <c r="H13" s="7">
        <v>110821116.95999999</v>
      </c>
      <c r="I13" s="7">
        <v>110821116.95999999</v>
      </c>
      <c r="J13" s="7">
        <v>0</v>
      </c>
    </row>
    <row r="14" spans="1:10">
      <c r="A14" s="8" t="s">
        <v>169</v>
      </c>
      <c r="B14" s="8" t="s">
        <v>170</v>
      </c>
      <c r="C14" s="7">
        <v>1</v>
      </c>
      <c r="D14" s="7">
        <v>1</v>
      </c>
      <c r="E14" s="7">
        <v>31400000</v>
      </c>
      <c r="F14" s="7"/>
      <c r="G14" s="7"/>
      <c r="H14" s="7">
        <v>31400000</v>
      </c>
      <c r="I14" s="7">
        <v>31400000</v>
      </c>
      <c r="J14" s="7">
        <v>0</v>
      </c>
    </row>
    <row r="15" spans="1:10">
      <c r="A15" s="8" t="s">
        <v>174</v>
      </c>
      <c r="B15" s="8" t="s">
        <v>175</v>
      </c>
      <c r="C15" s="7">
        <v>1</v>
      </c>
      <c r="D15" s="7">
        <v>1</v>
      </c>
      <c r="E15" s="7">
        <v>61564563.539999999</v>
      </c>
      <c r="F15" s="7"/>
      <c r="G15" s="7"/>
      <c r="H15" s="7">
        <v>61564563.539999999</v>
      </c>
      <c r="I15" s="7">
        <v>61564563.539999999</v>
      </c>
      <c r="J15" s="7">
        <v>0</v>
      </c>
    </row>
    <row r="16" spans="1:10">
      <c r="A16" s="8" t="s">
        <v>179</v>
      </c>
      <c r="B16" s="8" t="s">
        <v>180</v>
      </c>
      <c r="C16" s="7">
        <v>1</v>
      </c>
      <c r="D16" s="7">
        <v>1</v>
      </c>
      <c r="E16" s="7">
        <v>592200000</v>
      </c>
      <c r="F16" s="7"/>
      <c r="G16" s="7"/>
      <c r="H16" s="7">
        <v>592200000</v>
      </c>
      <c r="I16" s="7">
        <v>592200000</v>
      </c>
      <c r="J16" s="7">
        <v>0</v>
      </c>
    </row>
    <row r="17" spans="1:10">
      <c r="A17" s="8" t="s">
        <v>183</v>
      </c>
      <c r="B17" s="8" t="s">
        <v>184</v>
      </c>
      <c r="C17" s="7">
        <v>2</v>
      </c>
      <c r="D17" s="7">
        <v>2</v>
      </c>
      <c r="E17" s="7">
        <v>269696000</v>
      </c>
      <c r="F17" s="7"/>
      <c r="G17" s="7"/>
      <c r="H17" s="7">
        <v>48160000</v>
      </c>
      <c r="I17" s="7">
        <v>48160000</v>
      </c>
      <c r="J17" s="7">
        <v>0</v>
      </c>
    </row>
    <row r="18" spans="1:10">
      <c r="A18" s="8" t="s">
        <v>189</v>
      </c>
      <c r="B18" s="8" t="s">
        <v>190</v>
      </c>
      <c r="C18" s="7">
        <v>1</v>
      </c>
      <c r="D18" s="7">
        <v>1</v>
      </c>
      <c r="E18" s="7">
        <v>7514625000</v>
      </c>
      <c r="F18" s="7"/>
      <c r="G18" s="7"/>
      <c r="H18" s="7">
        <v>7514625000</v>
      </c>
      <c r="I18" s="7">
        <v>7514625000</v>
      </c>
      <c r="J18" s="7">
        <v>0</v>
      </c>
    </row>
    <row r="19" spans="1:10">
      <c r="A19" s="8" t="s">
        <v>193</v>
      </c>
      <c r="B19" s="8" t="s">
        <v>194</v>
      </c>
      <c r="C19" s="7">
        <v>1</v>
      </c>
      <c r="D19" s="7">
        <v>1</v>
      </c>
      <c r="E19" s="7">
        <v>20250000</v>
      </c>
      <c r="F19" s="7"/>
      <c r="G19" s="7"/>
      <c r="H19" s="7">
        <v>20250000</v>
      </c>
      <c r="I19" s="7">
        <v>20250000</v>
      </c>
      <c r="J19" s="7">
        <v>0</v>
      </c>
    </row>
    <row r="20" spans="1:10">
      <c r="A20" s="8" t="s">
        <v>197</v>
      </c>
      <c r="B20" s="8" t="s">
        <v>198</v>
      </c>
      <c r="C20" s="7">
        <v>2</v>
      </c>
      <c r="D20" s="7">
        <v>2</v>
      </c>
      <c r="E20" s="7">
        <v>569600000</v>
      </c>
      <c r="F20" s="7"/>
      <c r="G20" s="7"/>
      <c r="H20" s="7">
        <v>213600000</v>
      </c>
      <c r="I20" s="7">
        <v>213600000</v>
      </c>
      <c r="J20" s="7">
        <v>0</v>
      </c>
    </row>
    <row r="21" spans="1:10">
      <c r="A21" s="8" t="s">
        <v>205</v>
      </c>
      <c r="B21" s="8" t="s">
        <v>206</v>
      </c>
      <c r="C21" s="7">
        <v>1</v>
      </c>
      <c r="D21" s="7">
        <v>1</v>
      </c>
      <c r="E21" s="7">
        <v>163000000</v>
      </c>
      <c r="F21" s="7"/>
      <c r="G21" s="7"/>
      <c r="H21" s="7">
        <v>163000000</v>
      </c>
      <c r="I21" s="7">
        <v>163000000</v>
      </c>
      <c r="J21" s="7">
        <v>0</v>
      </c>
    </row>
    <row r="22" spans="1:10">
      <c r="A22" s="8" t="s">
        <v>210</v>
      </c>
      <c r="B22" s="8" t="s">
        <v>211</v>
      </c>
      <c r="C22" s="7">
        <v>1</v>
      </c>
      <c r="D22" s="7">
        <v>1</v>
      </c>
      <c r="E22" s="7">
        <v>2195000000</v>
      </c>
      <c r="F22" s="7"/>
      <c r="G22" s="7"/>
      <c r="H22" s="7">
        <v>2195000000</v>
      </c>
      <c r="I22" s="7">
        <v>2195000000</v>
      </c>
      <c r="J22" s="7">
        <v>0</v>
      </c>
    </row>
    <row r="23" spans="1:10">
      <c r="A23" s="8" t="s">
        <v>214</v>
      </c>
      <c r="B23" s="8" t="s">
        <v>215</v>
      </c>
      <c r="C23" s="7">
        <v>1</v>
      </c>
      <c r="D23" s="7">
        <v>1</v>
      </c>
      <c r="E23" s="7">
        <v>107814919.8</v>
      </c>
      <c r="F23" s="7"/>
      <c r="G23" s="7"/>
      <c r="H23" s="7">
        <v>107814919.8</v>
      </c>
      <c r="I23" s="7">
        <v>107814919.8</v>
      </c>
      <c r="J23" s="7">
        <v>0</v>
      </c>
    </row>
    <row r="24" spans="1:10">
      <c r="A24" s="8" t="s">
        <v>218</v>
      </c>
      <c r="B24" s="8" t="s">
        <v>219</v>
      </c>
      <c r="C24" s="7">
        <v>1</v>
      </c>
      <c r="D24" s="7">
        <v>1</v>
      </c>
      <c r="E24" s="7">
        <v>67202575.969999999</v>
      </c>
      <c r="F24" s="7"/>
      <c r="G24" s="7"/>
      <c r="H24" s="7">
        <v>67202575.969999999</v>
      </c>
      <c r="I24" s="7">
        <v>67202575.969999999</v>
      </c>
      <c r="J24" s="7">
        <v>0</v>
      </c>
    </row>
    <row r="25" spans="1:10">
      <c r="A25" s="8" t="s">
        <v>222</v>
      </c>
      <c r="B25" s="8" t="s">
        <v>211</v>
      </c>
      <c r="C25" s="7">
        <v>1</v>
      </c>
      <c r="D25" s="7">
        <v>1</v>
      </c>
      <c r="E25" s="7">
        <v>117440000</v>
      </c>
      <c r="F25" s="7"/>
      <c r="G25" s="7"/>
      <c r="H25" s="7">
        <v>117440000</v>
      </c>
      <c r="I25" s="7">
        <v>117440000</v>
      </c>
      <c r="J25" s="7">
        <v>0</v>
      </c>
    </row>
    <row r="26" spans="1:10">
      <c r="A26" s="8" t="s">
        <v>225</v>
      </c>
      <c r="B26" s="8" t="s">
        <v>226</v>
      </c>
      <c r="C26" s="7">
        <v>1</v>
      </c>
      <c r="D26" s="7">
        <v>1</v>
      </c>
      <c r="E26" s="7">
        <v>63389895.729999997</v>
      </c>
      <c r="F26" s="7"/>
      <c r="G26" s="7"/>
      <c r="H26" s="7">
        <v>63389895.729999997</v>
      </c>
      <c r="I26" s="7">
        <v>63389895.729999997</v>
      </c>
      <c r="J26" s="7">
        <v>0</v>
      </c>
    </row>
    <row r="27" spans="1:10">
      <c r="A27" s="8" t="s">
        <v>229</v>
      </c>
      <c r="B27" s="8" t="s">
        <v>230</v>
      </c>
      <c r="C27" s="7">
        <v>1</v>
      </c>
      <c r="D27" s="7">
        <v>1</v>
      </c>
      <c r="E27" s="7">
        <v>706750000</v>
      </c>
      <c r="F27" s="7"/>
      <c r="G27" s="7"/>
      <c r="H27" s="7">
        <v>706750000</v>
      </c>
      <c r="I27" s="7">
        <v>706750000</v>
      </c>
      <c r="J27" s="7">
        <v>0</v>
      </c>
    </row>
    <row r="28" spans="1:10">
      <c r="A28" s="8" t="s">
        <v>233</v>
      </c>
      <c r="B28" s="8" t="s">
        <v>234</v>
      </c>
      <c r="C28" s="7">
        <v>1</v>
      </c>
      <c r="D28" s="7">
        <v>1</v>
      </c>
      <c r="E28" s="7">
        <v>77710505.439999998</v>
      </c>
      <c r="F28" s="7"/>
      <c r="G28" s="7"/>
      <c r="H28" s="7">
        <v>77710505.439999998</v>
      </c>
      <c r="I28" s="7">
        <v>77710505.439999998</v>
      </c>
      <c r="J28" s="7">
        <v>0</v>
      </c>
    </row>
    <row r="29" spans="1:10">
      <c r="A29" s="8" t="s">
        <v>237</v>
      </c>
      <c r="B29" s="8" t="s">
        <v>238</v>
      </c>
      <c r="C29" s="7">
        <v>1</v>
      </c>
      <c r="D29" s="7">
        <v>1</v>
      </c>
      <c r="E29" s="7">
        <v>50114557.579999998</v>
      </c>
      <c r="F29" s="7"/>
      <c r="G29" s="7"/>
      <c r="H29" s="7">
        <v>50114557.579999998</v>
      </c>
      <c r="I29" s="7">
        <v>50114557.579999998</v>
      </c>
      <c r="J29" s="7">
        <v>0</v>
      </c>
    </row>
    <row r="30" spans="1:10">
      <c r="A30" s="8" t="s">
        <v>241</v>
      </c>
      <c r="B30" s="8" t="s">
        <v>243</v>
      </c>
      <c r="C30" s="7">
        <v>1</v>
      </c>
      <c r="D30" s="7">
        <v>1</v>
      </c>
      <c r="E30" s="7">
        <v>8308450000</v>
      </c>
      <c r="F30" s="7"/>
      <c r="G30" s="7"/>
      <c r="H30" s="7">
        <v>8308450000</v>
      </c>
      <c r="I30" s="7">
        <v>8308450000</v>
      </c>
      <c r="J30" s="7">
        <v>0</v>
      </c>
    </row>
    <row r="31" spans="1:10">
      <c r="A31" s="8" t="s">
        <v>956</v>
      </c>
      <c r="B31" s="8" t="s">
        <v>697</v>
      </c>
      <c r="C31" s="7">
        <v>1</v>
      </c>
      <c r="D31" s="7">
        <v>1</v>
      </c>
      <c r="E31" s="7">
        <v>3745240000</v>
      </c>
      <c r="F31" s="7"/>
      <c r="G31" s="7"/>
      <c r="H31" s="7">
        <v>3745240000</v>
      </c>
      <c r="I31" s="7">
        <v>3745240000</v>
      </c>
      <c r="J31" s="7">
        <v>0</v>
      </c>
    </row>
    <row r="32" spans="1:10">
      <c r="A32" s="8" t="s">
        <v>246</v>
      </c>
      <c r="B32" s="8" t="s">
        <v>247</v>
      </c>
      <c r="C32" s="7">
        <v>1</v>
      </c>
      <c r="D32" s="7">
        <v>1</v>
      </c>
      <c r="E32" s="7">
        <v>75881250</v>
      </c>
      <c r="F32" s="7"/>
      <c r="G32" s="7"/>
      <c r="H32" s="7">
        <v>75881250</v>
      </c>
      <c r="I32" s="7">
        <v>75881250</v>
      </c>
      <c r="J32" s="7">
        <v>0</v>
      </c>
    </row>
    <row r="33" spans="1:10">
      <c r="A33" s="8" t="s">
        <v>250</v>
      </c>
      <c r="B33" s="8" t="s">
        <v>251</v>
      </c>
      <c r="C33" s="7">
        <v>1</v>
      </c>
      <c r="D33" s="7">
        <v>1</v>
      </c>
      <c r="E33" s="7">
        <v>97784860.340000004</v>
      </c>
      <c r="F33" s="7"/>
      <c r="G33" s="7"/>
      <c r="H33" s="7">
        <v>97784860.340000004</v>
      </c>
      <c r="I33" s="7">
        <v>97784860.340000004</v>
      </c>
      <c r="J33" s="7">
        <v>0</v>
      </c>
    </row>
    <row r="34" spans="1:10">
      <c r="A34" s="8" t="s">
        <v>250</v>
      </c>
      <c r="B34" s="8" t="s">
        <v>254</v>
      </c>
      <c r="C34" s="7">
        <v>1</v>
      </c>
      <c r="D34" s="7">
        <v>1</v>
      </c>
      <c r="E34" s="7">
        <v>57329401.200000003</v>
      </c>
      <c r="F34" s="7"/>
      <c r="G34" s="7"/>
      <c r="H34" s="7">
        <v>57329401.200000003</v>
      </c>
      <c r="I34" s="7">
        <v>57329401.200000003</v>
      </c>
      <c r="J34" s="7">
        <v>0</v>
      </c>
    </row>
    <row r="35" spans="1:10">
      <c r="A35" s="8" t="s">
        <v>250</v>
      </c>
      <c r="B35" s="8" t="s">
        <v>257</v>
      </c>
      <c r="C35" s="7">
        <v>1</v>
      </c>
      <c r="D35" s="7">
        <v>1</v>
      </c>
      <c r="E35" s="7">
        <v>171507403.66</v>
      </c>
      <c r="F35" s="7"/>
      <c r="G35" s="7"/>
      <c r="H35" s="7">
        <v>171507403.66</v>
      </c>
      <c r="I35" s="7">
        <v>171507403.66</v>
      </c>
      <c r="J35" s="7">
        <v>0</v>
      </c>
    </row>
    <row r="36" spans="1:10">
      <c r="A36" s="8" t="s">
        <v>260</v>
      </c>
      <c r="B36" s="8" t="s">
        <v>261</v>
      </c>
      <c r="C36" s="7">
        <v>1</v>
      </c>
      <c r="D36" s="7">
        <v>1</v>
      </c>
      <c r="E36" s="7">
        <v>89320000</v>
      </c>
      <c r="F36" s="7"/>
      <c r="G36" s="7"/>
      <c r="H36" s="7">
        <v>89320000</v>
      </c>
      <c r="I36" s="7">
        <v>89320000</v>
      </c>
      <c r="J36" s="7">
        <v>0</v>
      </c>
    </row>
    <row r="37" spans="1:10">
      <c r="A37" s="7" t="s">
        <v>264</v>
      </c>
      <c r="B37" s="7" t="s">
        <v>265</v>
      </c>
      <c r="C37" s="7">
        <v>1</v>
      </c>
      <c r="D37" s="7">
        <v>1</v>
      </c>
      <c r="E37" s="7">
        <v>13805500000</v>
      </c>
      <c r="F37" s="7"/>
      <c r="G37" s="7"/>
      <c r="H37" s="7">
        <v>13805500000</v>
      </c>
      <c r="I37" s="7">
        <v>13805500000</v>
      </c>
      <c r="J37" s="7">
        <v>0</v>
      </c>
    </row>
    <row r="38" spans="1:10">
      <c r="A38" s="7" t="s">
        <v>267</v>
      </c>
      <c r="B38" s="7" t="s">
        <v>268</v>
      </c>
      <c r="C38" s="7">
        <v>1</v>
      </c>
      <c r="D38" s="7">
        <v>1</v>
      </c>
      <c r="E38" s="7">
        <v>12878700000</v>
      </c>
      <c r="F38" s="7"/>
      <c r="G38" s="7"/>
      <c r="H38" s="7">
        <v>12878700000</v>
      </c>
      <c r="I38" s="7">
        <v>12878700000</v>
      </c>
      <c r="J38" s="7">
        <v>0</v>
      </c>
    </row>
    <row r="39" spans="1:10">
      <c r="A39" s="7" t="s">
        <v>271</v>
      </c>
      <c r="B39" s="7" t="s">
        <v>272</v>
      </c>
      <c r="C39" s="7">
        <v>1</v>
      </c>
      <c r="D39" s="7">
        <v>1</v>
      </c>
      <c r="E39" s="7">
        <v>45771587.619999997</v>
      </c>
      <c r="F39" s="7"/>
      <c r="G39" s="7"/>
      <c r="H39" s="7">
        <v>45771587.619999997</v>
      </c>
      <c r="I39" s="7">
        <v>45771587.619999997</v>
      </c>
      <c r="J39" s="7">
        <v>0</v>
      </c>
    </row>
    <row r="40" spans="1:10">
      <c r="A40" s="7" t="s">
        <v>275</v>
      </c>
      <c r="B40" s="7" t="s">
        <v>276</v>
      </c>
      <c r="C40" s="7">
        <v>1</v>
      </c>
      <c r="D40" s="7">
        <v>1</v>
      </c>
      <c r="E40" s="7">
        <v>128741679.68000001</v>
      </c>
      <c r="F40" s="7"/>
      <c r="G40" s="7"/>
      <c r="H40" s="7">
        <v>128741679.68000001</v>
      </c>
      <c r="I40" s="7">
        <v>128741679.68000001</v>
      </c>
      <c r="J40" s="7">
        <v>0</v>
      </c>
    </row>
    <row r="41" spans="1:10">
      <c r="A41" s="7" t="s">
        <v>279</v>
      </c>
      <c r="B41" s="7" t="s">
        <v>280</v>
      </c>
      <c r="C41" s="7">
        <v>1</v>
      </c>
      <c r="D41" s="7">
        <v>1</v>
      </c>
      <c r="E41" s="7">
        <v>55677820</v>
      </c>
      <c r="F41" s="7"/>
      <c r="G41" s="7"/>
      <c r="H41" s="7">
        <v>55677820</v>
      </c>
      <c r="I41" s="7">
        <v>55677820</v>
      </c>
      <c r="J41" s="7">
        <v>0</v>
      </c>
    </row>
    <row r="42" spans="1:10">
      <c r="A42" s="7" t="s">
        <v>283</v>
      </c>
      <c r="B42" s="7" t="s">
        <v>284</v>
      </c>
      <c r="C42" s="7">
        <v>1</v>
      </c>
      <c r="D42" s="7">
        <v>1</v>
      </c>
      <c r="E42" s="7">
        <v>3000000</v>
      </c>
      <c r="F42" s="7"/>
      <c r="G42" s="7"/>
      <c r="H42" s="7">
        <v>3000000</v>
      </c>
      <c r="I42" s="7">
        <v>3000000</v>
      </c>
      <c r="J42" s="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E0B69B155DA24298431DF36F09AF6F" ma:contentTypeVersion="11" ma:contentTypeDescription="Create a new document." ma:contentTypeScope="" ma:versionID="29988fe4cca23a99252e8c2d5c8b9513">
  <xsd:schema xmlns:xsd="http://www.w3.org/2001/XMLSchema" xmlns:xs="http://www.w3.org/2001/XMLSchema" xmlns:p="http://schemas.microsoft.com/office/2006/metadata/properties" xmlns:ns2="7f030040-95d6-405a-94ab-08d1745fd0bb" xmlns:ns3="fe04e9d5-c6a3-4e86-8731-9009ed8b1767" targetNamespace="http://schemas.microsoft.com/office/2006/metadata/properties" ma:root="true" ma:fieldsID="3a1b6762ec3d914315a26a1d22b7f9bf" ns2:_="" ns3:_="">
    <xsd:import namespace="7f030040-95d6-405a-94ab-08d1745fd0bb"/>
    <xsd:import namespace="fe04e9d5-c6a3-4e86-8731-9009ed8b17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30040-95d6-405a-94ab-08d1745fd0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4e9d5-c6a3-4e86-8731-9009ed8b1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A2F1A-155B-4551-965D-D7C9A18AD2DF}"/>
</file>

<file path=customXml/itemProps2.xml><?xml version="1.0" encoding="utf-8"?>
<ds:datastoreItem xmlns:ds="http://schemas.openxmlformats.org/officeDocument/2006/customXml" ds:itemID="{160F4553-E158-4543-91EC-D1876021E556}"/>
</file>

<file path=customXml/itemProps3.xml><?xml version="1.0" encoding="utf-8"?>
<ds:datastoreItem xmlns:ds="http://schemas.openxmlformats.org/officeDocument/2006/customXml" ds:itemID="{6CB47AA2-700B-4545-8760-4A83FDBC0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Windows User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Abhey</dc:creator>
  <cp:keywords/>
  <dc:description/>
  <cp:lastModifiedBy>abheyshah@gmail.com</cp:lastModifiedBy>
  <cp:revision/>
  <dcterms:created xsi:type="dcterms:W3CDTF">2020-11-27T16:07:32Z</dcterms:created>
  <dcterms:modified xsi:type="dcterms:W3CDTF">2021-02-17T13:59:36Z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0x01010080E0B69B155DA24298431DF36F09AF6F</vt:lpwstr>
  </property>
</Properties>
</file>